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autoCompressPictures="0"/>
  <mc:AlternateContent xmlns:mc="http://schemas.openxmlformats.org/markup-compatibility/2006">
    <mc:Choice Requires="x15">
      <x15ac:absPath xmlns:x15ac="http://schemas.microsoft.com/office/spreadsheetml/2010/11/ac" url="/Users/yoshimizu/Desktop/"/>
    </mc:Choice>
  </mc:AlternateContent>
  <xr:revisionPtr revIDLastSave="0" documentId="13_ncr:1_{ABAEEDBD-F2F6-6147-8F9A-544DFCC6A2E5}" xr6:coauthVersionLast="47" xr6:coauthVersionMax="47" xr10:uidLastSave="{00000000-0000-0000-0000-000000000000}"/>
  <workbookProtection workbookAlgorithmName="SHA-512" workbookHashValue="Ym6YqEjVxGEZQjDr7mJmFiw6DWwHfaLJ9QFRgX7QYB3+eNoh4hyHeM8+PvaGzuzVzTZCD1n5OKM8WGZcxmLCYg==" workbookSaltValue="WgU299QJvKFHAbMUuGUuLg==" workbookSpinCount="100000" lockStructure="1"/>
  <bookViews>
    <workbookView xWindow="14020" yWindow="500" windowWidth="30980" windowHeight="27840" tabRatio="735" activeTab="1" xr2:uid="{00000000-000D-0000-FFFF-FFFF00000000}"/>
  </bookViews>
  <sheets>
    <sheet name="参照リスト" sheetId="19" state="hidden" r:id="rId1"/>
    <sheet name="共通機器利用申請書　兼　利用負担金推計書" sheetId="23" r:id="rId2"/>
    <sheet name="作業内容確認書" sheetId="21" r:id="rId3"/>
  </sheets>
  <definedNames>
    <definedName name="_xlnm.Print_Area" localSheetId="1">'共通機器利用申請書　兼　利用負担金推計書'!$A$1:$AL$59</definedName>
    <definedName name="_xlnm.Print_Area" localSheetId="2">作業内容確認書!$A$1:$AL$52</definedName>
    <definedName name="プロジェクト経費">参照リスト!$K$3:$K$4</definedName>
    <definedName name="科学研究費＿陀安">参照リスト!$L$10:$L$11</definedName>
    <definedName name="広領域連携経費">参照リスト!$K$9:$K$10</definedName>
    <definedName name="財源区分" localSheetId="1">'共通機器利用申請書　兼　利用負担金推計書'!#REF!</definedName>
    <definedName name="財源区分" localSheetId="2">作業内容確認書!#REF!</definedName>
    <definedName name="申請区分" localSheetId="2">作業内容確認書!#REF!</definedName>
    <definedName name="選択" localSheetId="1">'共通機器利用申請書　兼　利用負担金推計書'!#REF!</definedName>
    <definedName name="選択" localSheetId="2">作業内容確認書!#REF!</definedName>
    <definedName name="地球研外の資金">参照リスト!$J$3:$J$8</definedName>
    <definedName name="地球研内＿運営費" localSheetId="0">参照リスト!$H$3:$H$9</definedName>
    <definedName name="地球研内＿運営費">参照リスト!$H$3:$H$9</definedName>
    <definedName name="地球研内＿運営費その他">参照リスト!$L$3:$L$8</definedName>
    <definedName name="地球研内＿外部資金" localSheetId="0">参照リスト!$I$3:$I$7</definedName>
    <definedName name="地球研内＿外部資金">参照リスト!$I$3:$I$7</definedName>
    <definedName name="同位体環境学事業経費">参照リスト!$K$6:$K$7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41" i="21" l="1"/>
  <c r="K39" i="19"/>
  <c r="K142" i="19"/>
  <c r="K154" i="19"/>
  <c r="K153" i="19"/>
  <c r="K152" i="19"/>
  <c r="K151" i="19"/>
  <c r="K150" i="19"/>
  <c r="K149" i="19"/>
  <c r="K148" i="19"/>
  <c r="K147" i="19"/>
  <c r="K146" i="19"/>
  <c r="K145" i="19"/>
  <c r="K144" i="19"/>
  <c r="K143" i="19"/>
  <c r="K141" i="19"/>
  <c r="K140" i="19"/>
  <c r="K139" i="19"/>
  <c r="K138" i="19"/>
  <c r="K137" i="19"/>
  <c r="K136" i="19"/>
  <c r="K135" i="19"/>
  <c r="K134" i="19"/>
  <c r="K133" i="19"/>
  <c r="K132" i="19"/>
  <c r="K131" i="19"/>
  <c r="K130" i="19"/>
  <c r="K129" i="19"/>
  <c r="K128" i="19"/>
  <c r="K127" i="19"/>
  <c r="K126" i="19"/>
  <c r="K125" i="19"/>
  <c r="K124" i="19"/>
  <c r="K123" i="19"/>
  <c r="K122" i="19"/>
  <c r="K121" i="19"/>
  <c r="K120" i="19"/>
  <c r="K119" i="19"/>
  <c r="K118" i="19"/>
  <c r="K117" i="19"/>
  <c r="K116" i="19"/>
  <c r="K115" i="19"/>
  <c r="K37" i="19"/>
  <c r="K28" i="19"/>
  <c r="G50" i="19"/>
  <c r="AA34" i="23" s="1"/>
  <c r="AA42" i="21" s="1"/>
  <c r="K50" i="19"/>
  <c r="K31" i="19" l="1"/>
  <c r="A36" i="23" l="1"/>
  <c r="AA33" i="23" l="1"/>
  <c r="K54" i="19" l="1"/>
  <c r="K55" i="19"/>
  <c r="K56" i="19"/>
  <c r="K57" i="19"/>
  <c r="K58" i="19"/>
  <c r="K59" i="19"/>
  <c r="K60" i="19"/>
  <c r="K41" i="19" s="1" a="1"/>
  <c r="K41" i="19" s="1"/>
  <c r="K61" i="19"/>
  <c r="K62" i="19"/>
  <c r="K63" i="19"/>
  <c r="K64" i="19"/>
  <c r="K65" i="19"/>
  <c r="K66" i="19"/>
  <c r="K67" i="19"/>
  <c r="K68" i="19"/>
  <c r="K69" i="19"/>
  <c r="K70" i="19"/>
  <c r="K71" i="19"/>
  <c r="K72" i="19"/>
  <c r="K73" i="19"/>
  <c r="K74" i="19"/>
  <c r="K75" i="19"/>
  <c r="K76" i="19"/>
  <c r="K77" i="19"/>
  <c r="K42" i="19" s="1"/>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46" i="19"/>
  <c r="K47" i="19"/>
  <c r="K48" i="19"/>
  <c r="K49" i="19"/>
  <c r="K51" i="19"/>
  <c r="K52" i="19"/>
  <c r="K53" i="19"/>
  <c r="K110" i="19"/>
  <c r="K111" i="19"/>
  <c r="K112" i="19"/>
  <c r="K113" i="19"/>
  <c r="K114" i="19"/>
  <c r="K45" i="19"/>
  <c r="K33" i="19" l="1"/>
  <c r="E34" i="23"/>
  <c r="AE18" i="23"/>
  <c r="AC18" i="23"/>
  <c r="I41" i="21"/>
  <c r="E18" i="21" l="1"/>
  <c r="C18" i="21" l="1"/>
  <c r="E20" i="21" l="1"/>
  <c r="E19" i="21"/>
  <c r="C19" i="21"/>
  <c r="C20" i="21"/>
  <c r="P42" i="21"/>
  <c r="A44" i="21" s="1"/>
  <c r="AK41" i="21"/>
  <c r="AE12" i="21"/>
  <c r="AC6" i="21"/>
  <c r="AC5" i="21"/>
  <c r="AH41" i="21"/>
  <c r="G3" i="19"/>
  <c r="G5" i="19" s="1"/>
  <c r="AJ58" i="23" l="1"/>
  <c r="AG58" i="23"/>
  <c r="AD58" i="23"/>
  <c r="A50" i="23"/>
  <c r="I45" i="21"/>
  <c r="I44" i="21"/>
  <c r="E42" i="21"/>
  <c r="AE20" i="23"/>
  <c r="AC20" i="23"/>
  <c r="AC20" i="21" s="1"/>
  <c r="AE19" i="23"/>
  <c r="AC19" i="23"/>
  <c r="AC19" i="21" s="1"/>
  <c r="AE18" i="21"/>
  <c r="AC18" i="21"/>
  <c r="AH19" i="23" l="1"/>
  <c r="AE19" i="21"/>
  <c r="AH20" i="23"/>
  <c r="AE20" i="21"/>
  <c r="AH18" i="23"/>
  <c r="AH21" i="23" l="1"/>
  <c r="AJ51" i="21" l="1"/>
  <c r="AG51" i="21"/>
  <c r="AD51" i="21"/>
  <c r="AH20" i="21" l="1"/>
  <c r="AH19" i="21"/>
  <c r="AH18" i="21"/>
  <c r="AH21" i="21" l="1"/>
  <c r="I39"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<sst xmlns="http://schemas.openxmlformats.org/spreadsheetml/2006/main" count="717" uniqueCount="378">
  <si>
    <t>分析機器の課金単価表（別表）</t>
    <rPh sb="11" eb="13">
      <t>ベッピョウ</t>
    </rPh>
    <phoneticPr fontId="2"/>
  </si>
  <si>
    <t>選択した申請区分</t>
    <rPh sb="0" eb="1">
      <t>センタクシタシンセイクブン</t>
    </rPh>
    <phoneticPr fontId="2"/>
  </si>
  <si>
    <t>財源区分2の各カテゴリのプルダウン項目（[名前の定義...]を使用して項目範囲選択）</t>
    <rPh sb="0" eb="4">
      <t>2</t>
    </rPh>
    <phoneticPr fontId="2"/>
  </si>
  <si>
    <t>番号</t>
    <rPh sb="0" eb="2">
      <t>バンゴウ</t>
    </rPh>
    <phoneticPr fontId="2"/>
  </si>
  <si>
    <t>装置名</t>
    <rPh sb="0" eb="2">
      <t>ソウチ</t>
    </rPh>
    <rPh sb="2" eb="3">
      <t>メイ</t>
    </rPh>
    <phoneticPr fontId="2"/>
  </si>
  <si>
    <t>金額(単価)</t>
    <rPh sb="0" eb="2">
      <t>キンガク</t>
    </rPh>
    <rPh sb="3" eb="5">
      <t>タンカ</t>
    </rPh>
    <phoneticPr fontId="2"/>
  </si>
  <si>
    <t>（財源区分2プルダウン項目の参照元）</t>
    <rPh sb="0" eb="1">
      <t>モト</t>
    </rPh>
    <phoneticPr fontId="2"/>
  </si>
  <si>
    <t>地球研内＿運営費</t>
    <rPh sb="0" eb="4">
      <t>カガクケンキュウヒ</t>
    </rPh>
    <phoneticPr fontId="2"/>
  </si>
  <si>
    <t>地球研内＿外部資金</t>
    <rPh sb="0" eb="4">
      <t>カガクケンキュウヒ</t>
    </rPh>
    <phoneticPr fontId="2"/>
  </si>
  <si>
    <t>地球研外の資金</t>
    <rPh sb="0" eb="4">
      <t>カガクケンキュウヒ</t>
    </rPh>
    <phoneticPr fontId="2"/>
  </si>
  <si>
    <t>プロジェクト経費</t>
    <rPh sb="0" eb="4">
      <t>カガクケンキュウヒ</t>
    </rPh>
    <phoneticPr fontId="2"/>
  </si>
  <si>
    <t>地球研内＿運営費その他</t>
    <rPh sb="0" eb="4">
      <t>カガクケンキュウヒ</t>
    </rPh>
    <phoneticPr fontId="2"/>
  </si>
  <si>
    <t xml:space="preserve"> （選択）</t>
    <rPh sb="0" eb="5">
      <t>センタク</t>
    </rPh>
    <phoneticPr fontId="2"/>
  </si>
  <si>
    <t xml:space="preserve"> </t>
    <phoneticPr fontId="2"/>
  </si>
  <si>
    <t>（選択）</t>
    <phoneticPr fontId="2"/>
  </si>
  <si>
    <t xml:space="preserve"> γ線</t>
    <rPh sb="0" eb="3">
      <t>セン</t>
    </rPh>
    <phoneticPr fontId="2"/>
  </si>
  <si>
    <t>ガンマ(γ)線スペクトロメーター</t>
  </si>
  <si>
    <t>円</t>
    <phoneticPr fontId="2"/>
  </si>
  <si>
    <t>100秒</t>
    <rPh sb="3" eb="4">
      <t>ビョウ</t>
    </rPh>
    <phoneticPr fontId="2"/>
  </si>
  <si>
    <t>財源区分1詳細</t>
    <rPh sb="0" eb="4">
      <t>1</t>
    </rPh>
    <phoneticPr fontId="2"/>
  </si>
  <si>
    <t>プロジェクト経費</t>
    <phoneticPr fontId="2"/>
  </si>
  <si>
    <t>受託研究費</t>
    <rPh sb="0" eb="2">
      <t>ジュタク</t>
    </rPh>
    <rPh sb="2" eb="5">
      <t>ケンキュウヒ</t>
    </rPh>
    <phoneticPr fontId="2"/>
  </si>
  <si>
    <t>大学運営費</t>
    <phoneticPr fontId="2"/>
  </si>
  <si>
    <t>センター経費</t>
    <rPh sb="4" eb="6">
      <t>ケイヒ</t>
    </rPh>
    <phoneticPr fontId="2"/>
  </si>
  <si>
    <t xml:space="preserve"> TIMS-W-filament</t>
    <phoneticPr fontId="2"/>
  </si>
  <si>
    <t>表面電離型質量分析装置（TRITON）:ストロンチウム等同位体</t>
    <rPh sb="27" eb="28">
      <t xml:space="preserve">トウ </t>
    </rPh>
    <phoneticPr fontId="2"/>
  </si>
  <si>
    <t>測定</t>
    <rPh sb="0" eb="2">
      <t>ソクテイ</t>
    </rPh>
    <phoneticPr fontId="2"/>
  </si>
  <si>
    <t>同位体環境学事業経費</t>
    <phoneticPr fontId="2"/>
  </si>
  <si>
    <t>科学研究費</t>
    <rPh sb="0" eb="2">
      <t>カガク</t>
    </rPh>
    <rPh sb="2" eb="4">
      <t>ケンキュウ</t>
    </rPh>
    <rPh sb="4" eb="5">
      <t>ヒ</t>
    </rPh>
    <phoneticPr fontId="2"/>
  </si>
  <si>
    <t>同位体環境学事業経費</t>
    <rPh sb="0" eb="4">
      <t>カガクケンキュウヒ</t>
    </rPh>
    <phoneticPr fontId="2"/>
  </si>
  <si>
    <t>機構長裁量経費</t>
    <rPh sb="0" eb="2">
      <t>キコウ</t>
    </rPh>
    <rPh sb="2" eb="3">
      <t>チョウ</t>
    </rPh>
    <rPh sb="3" eb="5">
      <t>サイリョウ</t>
    </rPh>
    <rPh sb="5" eb="7">
      <t>ケイヒ</t>
    </rPh>
    <phoneticPr fontId="2"/>
  </si>
  <si>
    <t xml:space="preserve"> TIMS-Re-filament</t>
    <phoneticPr fontId="2"/>
  </si>
  <si>
    <t>表面電離型質量分析装置（TRITON）:ネオジミウム等同位体</t>
    <rPh sb="26" eb="27">
      <t xml:space="preserve">トウ </t>
    </rPh>
    <phoneticPr fontId="4"/>
  </si>
  <si>
    <t>寄附金</t>
    <rPh sb="0" eb="3">
      <t>キフキン</t>
    </rPh>
    <phoneticPr fontId="2"/>
  </si>
  <si>
    <t>所長裁量経費</t>
    <rPh sb="0" eb="2">
      <t>ショチョウ</t>
    </rPh>
    <rPh sb="2" eb="4">
      <t>サイリョウ</t>
    </rPh>
    <rPh sb="4" eb="6">
      <t>ケイヒ</t>
    </rPh>
    <phoneticPr fontId="2"/>
  </si>
  <si>
    <t xml:space="preserve"> TIMSのみ</t>
    <phoneticPr fontId="2"/>
  </si>
  <si>
    <t>表面電離型質量分析装置（TRITON）:利用者選定同位体</t>
    <phoneticPr fontId="4"/>
  </si>
  <si>
    <t>日</t>
    <rPh sb="0" eb="1">
      <t xml:space="preserve">ニチ </t>
    </rPh>
    <phoneticPr fontId="2"/>
  </si>
  <si>
    <t>その他</t>
    <rPh sb="2" eb="3">
      <t>タ</t>
    </rPh>
    <phoneticPr fontId="2"/>
  </si>
  <si>
    <t xml:space="preserve"> MC-ICPMS-only</t>
    <phoneticPr fontId="2"/>
  </si>
  <si>
    <t>マルチコレクターＩＣＰ－ＭＳ (NEPTUNE)：試料作成を含まない</t>
    <phoneticPr fontId="4"/>
  </si>
  <si>
    <t>時間</t>
    <rPh sb="0" eb="2">
      <t>ジカン</t>
    </rPh>
    <phoneticPr fontId="2"/>
  </si>
  <si>
    <t>複数装置の申請に関する特記事項</t>
    <phoneticPr fontId="2"/>
  </si>
  <si>
    <t>＜特設分野に使用＞</t>
    <rPh sb="0" eb="1">
      <t>トクセツ</t>
    </rPh>
    <phoneticPr fontId="2"/>
  </si>
  <si>
    <t xml:space="preserve"> MC-ICPMS-set</t>
    <phoneticPr fontId="2"/>
  </si>
  <si>
    <t>マルチコレクターＩＣＰ－ＭＳ (NEPTUNE)：試料作成を含む</t>
    <phoneticPr fontId="2"/>
  </si>
  <si>
    <t>&lt;オプションボタン＞</t>
    <phoneticPr fontId="2"/>
  </si>
  <si>
    <t xml:space="preserve"> ICP-MS</t>
    <phoneticPr fontId="4"/>
  </si>
  <si>
    <t>誘導結合プラズマ質量分析装置（ICP-MS）</t>
    <rPh sb="0" eb="2">
      <t>ユウドウ</t>
    </rPh>
    <rPh sb="2" eb="4">
      <t>ケツゴウ</t>
    </rPh>
    <rPh sb="8" eb="10">
      <t>シツリョウ</t>
    </rPh>
    <rPh sb="10" eb="12">
      <t>ブンセキ</t>
    </rPh>
    <rPh sb="12" eb="14">
      <t>ソウチ</t>
    </rPh>
    <phoneticPr fontId="4"/>
  </si>
  <si>
    <t>＜特設分野の費目＞</t>
    <rPh sb="0" eb="1">
      <t>＜</t>
    </rPh>
    <phoneticPr fontId="2"/>
  </si>
  <si>
    <t xml:space="preserve"> CN-IRMS</t>
    <phoneticPr fontId="2"/>
  </si>
  <si>
    <t>軽元素安定同位体比測定用質量分析装置（CN-IRMS)</t>
  </si>
  <si>
    <t>サイクル</t>
    <phoneticPr fontId="2"/>
  </si>
  <si>
    <t xml:space="preserve"> CN微量-IRMS</t>
    <rPh sb="3" eb="5">
      <t xml:space="preserve">ビリョウ </t>
    </rPh>
    <phoneticPr fontId="2"/>
  </si>
  <si>
    <t>軽元素安定同位体比測定用質量分析装置（CN微量-IRMS)</t>
    <rPh sb="21" eb="23">
      <t xml:space="preserve">ビリョウ </t>
    </rPh>
    <phoneticPr fontId="2"/>
  </si>
  <si>
    <t>＊使用制限日の利用希望</t>
    <phoneticPr fontId="2"/>
  </si>
  <si>
    <t>申請区分プルダウン項目</t>
    <rPh sb="0" eb="2">
      <t>コウモク</t>
    </rPh>
    <phoneticPr fontId="2"/>
  </si>
  <si>
    <t>同位体環境学採択区分</t>
    <rPh sb="0" eb="4">
      <t>サイタククブン</t>
    </rPh>
    <phoneticPr fontId="2"/>
  </si>
  <si>
    <t>財源区分1</t>
    <rPh sb="0" eb="4">
      <t>1</t>
    </rPh>
    <phoneticPr fontId="2"/>
  </si>
  <si>
    <t>財源区分2プルダウンカテゴリ</t>
    <phoneticPr fontId="2"/>
  </si>
  <si>
    <t xml:space="preserve"> CN-IRMS (測定数)</t>
    <rPh sb="0" eb="14">
      <t>ソクテイスウ</t>
    </rPh>
    <phoneticPr fontId="2"/>
  </si>
  <si>
    <t>測定</t>
    <rPh sb="0" eb="1">
      <t>ソクテイ</t>
    </rPh>
    <phoneticPr fontId="2"/>
  </si>
  <si>
    <t>（選択）</t>
    <rPh sb="1" eb="3">
      <t>センタク</t>
    </rPh>
    <phoneticPr fontId="2"/>
  </si>
  <si>
    <t xml:space="preserve"> 炭酸塩-IRMS</t>
    <phoneticPr fontId="2"/>
  </si>
  <si>
    <t>軽元素安定同位体比測定用質量分析装置（炭酸塩-IRMS)</t>
    <phoneticPr fontId="2"/>
  </si>
  <si>
    <t>なし</t>
    <phoneticPr fontId="2"/>
  </si>
  <si>
    <t>１．地球研プロジェクト</t>
    <rPh sb="0" eb="11">
      <t>チキュウケンプロジェクｔ</t>
    </rPh>
    <phoneticPr fontId="2"/>
  </si>
  <si>
    <t xml:space="preserve"> 有機物OH-IRMS</t>
    <phoneticPr fontId="2"/>
  </si>
  <si>
    <t>軽元素安定同位体比測定用質量分析装置（有機物OH-IRMS)</t>
    <phoneticPr fontId="2"/>
  </si>
  <si>
    <t>あり</t>
    <phoneticPr fontId="2"/>
  </si>
  <si>
    <t xml:space="preserve"> 有機物H-Cr-IRMS</t>
    <phoneticPr fontId="2"/>
  </si>
  <si>
    <t xml:space="preserve"> S-IRMS</t>
    <phoneticPr fontId="2"/>
  </si>
  <si>
    <t xml:space="preserve">軽元素安定同位体比測定用質量分析装置（S-IRMS) </t>
    <phoneticPr fontId="2"/>
  </si>
  <si>
    <t>経理責任者</t>
    <rPh sb="0" eb="5">
      <t xml:space="preserve">ケイリセキニンシャ </t>
    </rPh>
    <phoneticPr fontId="2"/>
  </si>
  <si>
    <t xml:space="preserve"> S-IRMS (測定数)</t>
    <rPh sb="0" eb="13">
      <t>ソクテイスウ</t>
    </rPh>
    <phoneticPr fontId="2"/>
  </si>
  <si>
    <t>＜チェックボックス＞</t>
    <phoneticPr fontId="2"/>
  </si>
  <si>
    <t xml:space="preserve"> Dual Inlet-IRMS</t>
    <phoneticPr fontId="2"/>
  </si>
  <si>
    <t>デュアルインレット分析（Dual Inlet-IRMS）</t>
  </si>
  <si>
    <t>３．地球研（所内：運営）</t>
    <rPh sb="0" eb="12">
      <t>チキュウケンナイ</t>
    </rPh>
    <phoneticPr fontId="2"/>
  </si>
  <si>
    <t xml:space="preserve"> 水平衡OH-IRMS</t>
    <phoneticPr fontId="2"/>
  </si>
  <si>
    <t>水平衡装置付き安定同位体比質量分析計（水平衡OH-IRMS）</t>
    <rPh sb="0" eb="5">
      <t>ミz</t>
    </rPh>
    <phoneticPr fontId="2"/>
  </si>
  <si>
    <t>相談済</t>
    <rPh sb="0" eb="3">
      <t xml:space="preserve">ソウダンズミ </t>
    </rPh>
    <phoneticPr fontId="2"/>
  </si>
  <si>
    <t>４．地球研（所内：外部）</t>
    <rPh sb="0" eb="12">
      <t>チキュウケンナイ</t>
    </rPh>
    <phoneticPr fontId="2"/>
  </si>
  <si>
    <t xml:space="preserve"> GC/C-IRMS</t>
    <phoneticPr fontId="2"/>
  </si>
  <si>
    <t>ガスクロマトグラフ燃焼装置付き安定同位体比質量分析計（GC/C-IRMS）</t>
    <rPh sb="0" eb="2">
      <t>ネンショ</t>
    </rPh>
    <phoneticPr fontId="2"/>
  </si>
  <si>
    <t>５．同位体環境学（一般）</t>
    <rPh sb="0" eb="12">
      <t>イッパン</t>
    </rPh>
    <phoneticPr fontId="2"/>
  </si>
  <si>
    <t xml:space="preserve"> ICP発光</t>
    <rPh sb="0" eb="6">
      <t>ハッコウ</t>
    </rPh>
    <phoneticPr fontId="2"/>
  </si>
  <si>
    <t>ICP発光分光分析装置</t>
    <phoneticPr fontId="2"/>
  </si>
  <si>
    <t>５．地球研（所外）</t>
    <rPh sb="0" eb="9">
      <t>イッパン</t>
    </rPh>
    <phoneticPr fontId="2"/>
  </si>
  <si>
    <t xml:space="preserve"> ICP-QQQ</t>
    <phoneticPr fontId="2"/>
  </si>
  <si>
    <t>誘導結合プラズマ質量分析装置（ICP-MS/MS）</t>
    <phoneticPr fontId="2"/>
  </si>
  <si>
    <t xml:space="preserve"> Picarro</t>
    <phoneticPr fontId="2"/>
  </si>
  <si>
    <t>水同位体比分析計(Picarro L2120-i)</t>
    <phoneticPr fontId="2"/>
  </si>
  <si>
    <t xml:space="preserve"> イオンクロ</t>
    <phoneticPr fontId="2"/>
  </si>
  <si>
    <t>イオンクロマトグラフィー</t>
  </si>
  <si>
    <t>費目</t>
    <rPh sb="0" eb="2">
      <t>ヒモク</t>
    </rPh>
    <phoneticPr fontId="2"/>
  </si>
  <si>
    <t>A36入力費目名</t>
    <rPh sb="0" eb="2">
      <t>ヒモク</t>
    </rPh>
    <phoneticPr fontId="2"/>
  </si>
  <si>
    <t xml:space="preserve"> ダイセクター</t>
    <phoneticPr fontId="2"/>
  </si>
  <si>
    <t>マイクロダイセクター</t>
  </si>
  <si>
    <t>円</t>
    <rPh sb="0" eb="1">
      <t>エン</t>
    </rPh>
    <phoneticPr fontId="2"/>
  </si>
  <si>
    <t>採択者名と利用負担金支払者名の一致確認用</t>
    <rPh sb="0" eb="5">
      <t>リヨウフ</t>
    </rPh>
    <phoneticPr fontId="2"/>
  </si>
  <si>
    <t xml:space="preserve"> Geomil</t>
    <phoneticPr fontId="2"/>
  </si>
  <si>
    <t>マイクロドリル＿ジオミルシステム</t>
  </si>
  <si>
    <t xml:space="preserve"> 顕微鏡</t>
    <phoneticPr fontId="2"/>
  </si>
  <si>
    <t>多機能顕微鏡</t>
    <rPh sb="0" eb="3">
      <t>タキノウ</t>
    </rPh>
    <rPh sb="3" eb="6">
      <t>ケンビキョウ</t>
    </rPh>
    <phoneticPr fontId="2"/>
  </si>
  <si>
    <t>スペース削除処理有→</t>
    <rPh sb="4" eb="6">
      <t xml:space="preserve">サクジョ </t>
    </rPh>
    <rPh sb="6" eb="8">
      <t xml:space="preserve">ショリ </t>
    </rPh>
    <rPh sb="8" eb="9">
      <t xml:space="preserve">アリ </t>
    </rPh>
    <phoneticPr fontId="2"/>
  </si>
  <si>
    <t xml:space="preserve"> マイクロ波分解</t>
    <phoneticPr fontId="2"/>
  </si>
  <si>
    <t>マイクロ波試料分解装置</t>
    <rPh sb="4" eb="5">
      <t>ハ</t>
    </rPh>
    <rPh sb="5" eb="7">
      <t>シリョウ</t>
    </rPh>
    <rPh sb="7" eb="9">
      <t>ブンカイ</t>
    </rPh>
    <rPh sb="9" eb="11">
      <t>シリョウブンカソウチ</t>
    </rPh>
    <phoneticPr fontId="2"/>
  </si>
  <si>
    <t xml:space="preserve"> 低温灰化</t>
    <phoneticPr fontId="2"/>
  </si>
  <si>
    <t>低温灰化装置</t>
    <rPh sb="0" eb="6">
      <t>テイオンカイカソウチ</t>
    </rPh>
    <phoneticPr fontId="2"/>
  </si>
  <si>
    <t xml:space="preserve"> ミキサーミル</t>
    <phoneticPr fontId="2"/>
  </si>
  <si>
    <t>試料粉砕装置ミキサーミル</t>
    <rPh sb="0" eb="2">
      <t>シリョウ</t>
    </rPh>
    <rPh sb="2" eb="4">
      <t>フンサイ</t>
    </rPh>
    <rPh sb="4" eb="6">
      <t>ソウチ</t>
    </rPh>
    <phoneticPr fontId="2"/>
  </si>
  <si>
    <t xml:space="preserve"> Discoplan</t>
    <phoneticPr fontId="2"/>
  </si>
  <si>
    <t>試料切断研磨装置</t>
  </si>
  <si>
    <t>利用負担金支払者名（AA32記入名）</t>
    <rPh sb="0" eb="5">
      <t xml:space="preserve">リヨウフタンキン </t>
    </rPh>
    <rPh sb="5" eb="8">
      <t xml:space="preserve">シハライシャ </t>
    </rPh>
    <phoneticPr fontId="2"/>
  </si>
  <si>
    <t xml:space="preserve"> 共通機器以外</t>
    <phoneticPr fontId="2"/>
  </si>
  <si>
    <t>円</t>
    <rPh sb="0" eb="1">
      <t>エｎ</t>
    </rPh>
    <phoneticPr fontId="2"/>
  </si>
  <si>
    <t>↑表示の見栄えの都合上，各装置等の前に半角スペースが入っています</t>
    <rPh sb="0" eb="1">
      <t>ヒョウジノミバエノツゴウジョウ</t>
    </rPh>
    <phoneticPr fontId="2"/>
  </si>
  <si>
    <t>注：機器の追加や名称変更を行った場合は，</t>
    <rPh sb="0" eb="1">
      <t xml:space="preserve">チュウ </t>
    </rPh>
    <rPh sb="2" eb="4">
      <t xml:space="preserve">キキノツイカヤ </t>
    </rPh>
    <rPh sb="8" eb="12">
      <t xml:space="preserve">メイショウヘンコウヲオコナッタバアイハ ザイゲンクブン ジョウケンツキ ショシキ ジョウケンノ シュウセイヲオコナウコト </t>
    </rPh>
    <phoneticPr fontId="2"/>
  </si>
  <si>
    <t>　１．[財源区分2]と[※地球研外の予算の場合は...]の条件付き書式の条件の修正を行うこと</t>
    <phoneticPr fontId="2"/>
  </si>
  <si>
    <t>（選択）</t>
    <rPh sb="0" eb="2">
      <t>カガク</t>
    </rPh>
    <rPh sb="2" eb="4">
      <t>ケンキュウヒ</t>
    </rPh>
    <phoneticPr fontId="2"/>
  </si>
  <si>
    <t>　２．[共通機器やその他の機器・設備の利用希望内容詳細]の条件付き書式の条件を必要に応じて修正すること</t>
    <rPh sb="29" eb="32">
      <t xml:space="preserve">ジョウケンツキショシキノ </t>
    </rPh>
    <rPh sb="36" eb="38">
      <t xml:space="preserve">ジョウケンヲ </t>
    </rPh>
    <rPh sb="39" eb="41">
      <t xml:space="preserve">ヒツヨウニオウジテ </t>
    </rPh>
    <rPh sb="45" eb="47">
      <t xml:space="preserve">シュウセイスルコト </t>
    </rPh>
    <phoneticPr fontId="2"/>
  </si>
  <si>
    <t>　３．[時間・測定数・サイクル（見込み）]の条件付き書式の条件を必要に応じて修正すること</t>
    <rPh sb="4" eb="6">
      <t xml:space="preserve">ジカン </t>
    </rPh>
    <rPh sb="7" eb="10">
      <t xml:space="preserve">ソクテイスウ </t>
    </rPh>
    <rPh sb="16" eb="18">
      <t xml:space="preserve">ミコミ </t>
    </rPh>
    <rPh sb="22" eb="25">
      <t xml:space="preserve">ジョウケンツキショシキノ </t>
    </rPh>
    <rPh sb="29" eb="31">
      <t xml:space="preserve">ジョウケンヲ </t>
    </rPh>
    <rPh sb="32" eb="34">
      <t xml:space="preserve">ヒツヨウニオウジテ </t>
    </rPh>
    <rPh sb="38" eb="40">
      <t xml:space="preserve">シュウセイスルコト </t>
    </rPh>
    <phoneticPr fontId="2"/>
  </si>
  <si>
    <t>同位体環境学採択区分</t>
    <rPh sb="0" eb="1">
      <t xml:space="preserve">ドウイタイカンキョウガク </t>
    </rPh>
    <rPh sb="6" eb="7">
      <t xml:space="preserve">サイタククブン </t>
    </rPh>
    <phoneticPr fontId="2"/>
  </si>
  <si>
    <t>←IFS関数は，買い切りのExcelでは使えないらしいので，IF関数に書き換えました（複数条件をネストで指定）</t>
    <rPh sb="4" eb="6">
      <t xml:space="preserve">カンスウハ </t>
    </rPh>
    <rPh sb="8" eb="9">
      <t xml:space="preserve">カイキリノ </t>
    </rPh>
    <rPh sb="20" eb="21">
      <t xml:space="preserve">ツカエナイラシイ </t>
    </rPh>
    <rPh sb="32" eb="34">
      <t xml:space="preserve">カンスウヲ </t>
    </rPh>
    <rPh sb="35" eb="36">
      <t xml:space="preserve">カキカエタ </t>
    </rPh>
    <phoneticPr fontId="2"/>
  </si>
  <si>
    <t>＜入力規則＞</t>
    <rPh sb="0" eb="1">
      <t>ニュウリョクキソク</t>
    </rPh>
    <phoneticPr fontId="2"/>
  </si>
  <si>
    <t>採択番号</t>
    <rPh sb="0" eb="4">
      <t xml:space="preserve">サイタクバンゴウ </t>
    </rPh>
    <phoneticPr fontId="2"/>
  </si>
  <si>
    <t>日付</t>
    <rPh sb="0" eb="2">
      <t>ヒヅケ</t>
    </rPh>
    <phoneticPr fontId="2"/>
  </si>
  <si>
    <t>年：2020以上，月：1〜12，日：1〜31の整数値</t>
    <rPh sb="0" eb="1">
      <t>ネン</t>
    </rPh>
    <phoneticPr fontId="2"/>
  </si>
  <si>
    <t>←{}を手入力するのは無効なので，配列数式にするためには，Cntl+Uあるいはセルのダブルクリックで参照セルが表示されるようにしてからCntl+Shift+Enter</t>
    <rPh sb="4" eb="7">
      <t xml:space="preserve">テニュウリョクスルノハムコウナノデ </t>
    </rPh>
    <rPh sb="17" eb="21">
      <t xml:space="preserve">ハイレツスウシキニスルタメニ </t>
    </rPh>
    <rPh sb="50" eb="52">
      <t xml:space="preserve">サンショウセルガ </t>
    </rPh>
    <rPh sb="55" eb="57">
      <t xml:space="preserve">ヒョウジサレルヨウニシテカラ </t>
    </rPh>
    <phoneticPr fontId="2"/>
  </si>
  <si>
    <t>申請区分</t>
    <phoneticPr fontId="2"/>
  </si>
  <si>
    <t>リスト＞ドロップダウンリスト：参照リスト!$H$13:$H$22</t>
    <phoneticPr fontId="2"/>
  </si>
  <si>
    <t>≧1の整数値</t>
    <rPh sb="0" eb="2">
      <t>セオシイト</t>
    </rPh>
    <phoneticPr fontId="2"/>
  </si>
  <si>
    <t>共通機器名</t>
    <phoneticPr fontId="2"/>
  </si>
  <si>
    <t>リスト＞ドロップダウンリスト：参照リスト!$A$3:$A$22</t>
    <phoneticPr fontId="2"/>
  </si>
  <si>
    <t>採択区分</t>
    <rPh sb="0" eb="4">
      <t xml:space="preserve">サイタククブン </t>
    </rPh>
    <phoneticPr fontId="2"/>
  </si>
  <si>
    <r>
      <t>採択者名（</t>
    </r>
    <r>
      <rPr>
        <sz val="10"/>
        <color rgb="FFFF0000"/>
        <rFont val="ＭＳ Ｐゴシック"/>
        <family val="2"/>
        <charset val="128"/>
      </rPr>
      <t>関数有り：ここには入力しないこと</t>
    </r>
    <r>
      <rPr>
        <sz val="10"/>
        <rFont val="ＭＳ Ｐゴシック"/>
        <family val="2"/>
        <charset val="128"/>
      </rPr>
      <t>）</t>
    </r>
    <rPh sb="0" eb="4">
      <t xml:space="preserve">サイタクシャメイ </t>
    </rPh>
    <rPh sb="5" eb="7">
      <t xml:space="preserve">カンスウガハイッテイル </t>
    </rPh>
    <rPh sb="7" eb="8">
      <t xml:space="preserve">アリ </t>
    </rPh>
    <rPh sb="14" eb="16">
      <t xml:space="preserve">ニュウリョクシナイコト </t>
    </rPh>
    <phoneticPr fontId="2"/>
  </si>
  <si>
    <t>採択者名（入力箇所）</t>
    <rPh sb="0" eb="4">
      <t xml:space="preserve">サイタクシャメイ </t>
    </rPh>
    <rPh sb="5" eb="7">
      <t xml:space="preserve">ニュウリョク </t>
    </rPh>
    <rPh sb="7" eb="9">
      <t xml:space="preserve">カショ </t>
    </rPh>
    <phoneticPr fontId="2"/>
  </si>
  <si>
    <t>使用制限日の利用希望</t>
    <phoneticPr fontId="2"/>
  </si>
  <si>
    <t>リスト＞ドロップダウンリスト：参照リスト!$G$13:$G$15</t>
    <phoneticPr fontId="2"/>
  </si>
  <si>
    <t>時間・測定・サイクル数</t>
    <rPh sb="0" eb="2">
      <t>ジカン</t>
    </rPh>
    <phoneticPr fontId="2"/>
  </si>
  <si>
    <t>申請書：＞0，確認書：≧0（ただし，0は表示されない設定）</t>
    <rPh sb="0" eb="3">
      <t>：</t>
    </rPh>
    <phoneticPr fontId="2"/>
  </si>
  <si>
    <t>佐瀨　裕之</t>
  </si>
  <si>
    <t>総時間</t>
    <phoneticPr fontId="2"/>
  </si>
  <si>
    <t>＞0</t>
    <phoneticPr fontId="2"/>
  </si>
  <si>
    <t>伊藤　茜</t>
  </si>
  <si>
    <t>財源区分2</t>
    <rPh sb="0" eb="4">
      <t>2</t>
    </rPh>
    <phoneticPr fontId="2"/>
  </si>
  <si>
    <t>リスト＞ドロップダウンリスト：INDIRECT(参照リスト!$G$5)→プルダウン項目は名前の定義を参照</t>
    <rPh sb="0" eb="2">
      <t>ナマエノテイギヲ</t>
    </rPh>
    <phoneticPr fontId="2"/>
  </si>
  <si>
    <t>日下　宗一郎</t>
  </si>
  <si>
    <t>谷水　雅治</t>
  </si>
  <si>
    <t>＜コントロール＞</t>
    <phoneticPr fontId="2"/>
  </si>
  <si>
    <t>オプションボタン</t>
    <phoneticPr fontId="2"/>
  </si>
  <si>
    <t>複数装置の申請に関する特記事項の選択肢：G10に反映</t>
    <rPh sb="0" eb="4">
      <t>ノ</t>
    </rPh>
    <phoneticPr fontId="2"/>
  </si>
  <si>
    <t>内田　悦生</t>
  </si>
  <si>
    <t>松本　卓也</t>
  </si>
  <si>
    <t>＜関数＞</t>
    <rPh sb="0" eb="1">
      <t>カンスウ</t>
    </rPh>
    <phoneticPr fontId="2"/>
  </si>
  <si>
    <t>勝田　長貴</t>
  </si>
  <si>
    <t>課金単位名</t>
    <rPh sb="0" eb="1">
      <t>メイ</t>
    </rPh>
    <phoneticPr fontId="2"/>
  </si>
  <si>
    <r>
      <t>INDEX(参照リスト!$E:$E, MATCH(</t>
    </r>
    <r>
      <rPr>
        <sz val="10"/>
        <color rgb="FFFF0000"/>
        <rFont val="ＭＳ Ｐゴシック"/>
        <family val="2"/>
        <charset val="128"/>
      </rPr>
      <t>当該セル（絶対参照）</t>
    </r>
    <r>
      <rPr>
        <sz val="10"/>
        <rFont val="ＭＳ Ｐゴシック"/>
        <family val="2"/>
        <charset val="128"/>
      </rPr>
      <t>,参照リスト!$A:$A,0),1)</t>
    </r>
    <rPh sb="0" eb="3">
      <t>トウガイセツ</t>
    </rPh>
    <phoneticPr fontId="2"/>
  </si>
  <si>
    <t>課金単価</t>
    <rPh sb="0" eb="1">
      <t>カキンタンカ</t>
    </rPh>
    <phoneticPr fontId="2"/>
  </si>
  <si>
    <r>
      <t>INDEX(参照リスト!$C:$C, MATCH(</t>
    </r>
    <r>
      <rPr>
        <sz val="10"/>
        <color rgb="FFFF0000"/>
        <rFont val="ＭＳ Ｐゴシック"/>
        <family val="2"/>
        <charset val="128"/>
      </rPr>
      <t>当該セル（絶対参照）</t>
    </r>
    <r>
      <rPr>
        <sz val="10"/>
        <rFont val="ＭＳ Ｐゴシック"/>
        <family val="2"/>
        <charset val="128"/>
      </rPr>
      <t>,参照リスト!$A:$A,0),1)</t>
    </r>
    <rPh sb="0" eb="2">
      <t>トウガイセル</t>
    </rPh>
    <phoneticPr fontId="2"/>
  </si>
  <si>
    <t>奥田　昇</t>
  </si>
  <si>
    <t>INDEX(参照リスト!$I13:$I22, MATCH($AE$12,参照リスト!$H13:$H22,0),1)</t>
    <phoneticPr fontId="2"/>
  </si>
  <si>
    <t>大石　善隆</t>
  </si>
  <si>
    <t>INDEX(参照リスト!$J13:$J22, MATCH($AE$12,参照リスト!$H13:$H22,0),1)</t>
    <phoneticPr fontId="2"/>
  </si>
  <si>
    <t>中桐　貴生</t>
  </si>
  <si>
    <t>A36外部資金費目名</t>
    <rPh sb="0" eb="3">
      <t>ガイブシキン</t>
    </rPh>
    <phoneticPr fontId="2"/>
  </si>
  <si>
    <t>INDEX(参照リスト!$I26:$I36, MATCH($P$34,参照リスト!$H26:$H36,0),1)</t>
    <phoneticPr fontId="2"/>
  </si>
  <si>
    <t>スペース除去処理</t>
    <phoneticPr fontId="2"/>
  </si>
  <si>
    <r>
      <t>SUBSTITUTE((SUBSTITUTE(</t>
    </r>
    <r>
      <rPr>
        <sz val="10"/>
        <color rgb="FFFF0000"/>
        <rFont val="ＭＳ Ｐゴシック"/>
        <family val="2"/>
        <charset val="128"/>
      </rPr>
      <t>当該セル</t>
    </r>
    <r>
      <rPr>
        <sz val="10"/>
        <rFont val="ＭＳ Ｐゴシック"/>
        <family val="2"/>
        <charset val="128"/>
      </rPr>
      <t>," ","　")),"　","")　←　半角スペースを全角スペースに変換してから，全角スペースをスペースなしに変換している</t>
    </r>
    <rPh sb="48" eb="50">
      <t xml:space="preserve">ハンカク </t>
    </rPh>
    <rPh sb="55" eb="57">
      <t xml:space="preserve">ゼンカクスペースニシテ </t>
    </rPh>
    <rPh sb="62" eb="64">
      <t xml:space="preserve">ヘンカン </t>
    </rPh>
    <rPh sb="69" eb="71">
      <t xml:space="preserve">ゼンカクスペースヲ </t>
    </rPh>
    <rPh sb="83" eb="85">
      <t xml:space="preserve">ヘンカンスル </t>
    </rPh>
    <phoneticPr fontId="2"/>
  </si>
  <si>
    <t>松林　順</t>
  </si>
  <si>
    <t>同位体環境学採択区分</t>
    <phoneticPr fontId="2"/>
  </si>
  <si>
    <t>IF(OR('（略）申請書'!$AE$12=参照リスト!H15,'（略）申請書'!$AE$12=参照リスト!H16),参照リスト!$I$15,IF(OR('（略）申請書'!$AE$12=参照リスト!H17,'（略）申請書'!$AE$12=参照リスト!H18),参照リスト!$I$17,IF('（略）申請書'!$AE$12=参照リスト!H21,参照リスト!$I$21,0)))</t>
    <phoneticPr fontId="2"/>
  </si>
  <si>
    <t>{=INDEX($I$45:$K$58, MATCH($K$37&amp;$K$39, $K$45:$K$58&amp;$I$45:$I$58,0),2)} 　←　{}を手入力するのは無効なので，配列数式にするためには，Cntl+Uあるいはセルのダブルクリックで参照セルが表示されるようにしてからCntl+Shift+Enter</t>
    <phoneticPr fontId="2"/>
  </si>
  <si>
    <t>半場　祐子</t>
  </si>
  <si>
    <t>木庭　啓介</t>
  </si>
  <si>
    <t>＜条件付き書式に関する注意＞</t>
    <rPh sb="0" eb="1">
      <t>ジョウケンツキ</t>
    </rPh>
    <phoneticPr fontId="2"/>
  </si>
  <si>
    <t>同位体環境学（部門）（機構）について，採択者と支払者名が一致しているか確認しやすいように条件付き書式にしていますが，先に支払者を書いたときに赤字＆赤ハイライトになるため利用者が驚くかもしれません（両方が一致すれば黒字表示になります）</t>
    <rPh sb="0" eb="2">
      <t>キコウ</t>
    </rPh>
    <phoneticPr fontId="2"/>
  </si>
  <si>
    <t>[財源区分2]と[※地球研外の予算の場合は...]については，その他，共通機器以外のみの場合にハイライトされないようにするために，課金対象共通機器をORでリストしています（長さの都合で2つに分かれています）</t>
    <rPh sb="0" eb="2">
      <t>センタク2</t>
    </rPh>
    <rPh sb="10" eb="14">
      <t xml:space="preserve">チキュウケンガイノ </t>
    </rPh>
    <rPh sb="15" eb="17">
      <t xml:space="preserve">ヨサンノバアイハ </t>
    </rPh>
    <phoneticPr fontId="2"/>
  </si>
  <si>
    <t>装置を参照するときは，名前の前の半角スペースを忘れないこと</t>
    <rPh sb="0" eb="2">
      <t>サンショウスルトキハ</t>
    </rPh>
    <phoneticPr fontId="2"/>
  </si>
  <si>
    <t>矢内　純太</t>
  </si>
  <si>
    <t>吉岡　有美</t>
  </si>
  <si>
    <t>大竹　翼</t>
  </si>
  <si>
    <t>太田　民久</t>
  </si>
  <si>
    <t>直江　将司</t>
  </si>
  <si>
    <t>瀧上　舞</t>
  </si>
  <si>
    <t>高野　祥太朗</t>
  </si>
  <si>
    <t>齋藤　有</t>
  </si>
  <si>
    <t>越川　昌美</t>
  </si>
  <si>
    <t>大塚　彰</t>
  </si>
  <si>
    <t>山口　保彦</t>
  </si>
  <si>
    <t>石丸　恵利子</t>
  </si>
  <si>
    <t>板橋　悠</t>
  </si>
  <si>
    <t>石田　卓也</t>
  </si>
  <si>
    <t>梅澤　有</t>
  </si>
  <si>
    <t>横尾　頼子</t>
  </si>
  <si>
    <t>山田　佳裕</t>
  </si>
  <si>
    <t>大河内　直彦</t>
  </si>
  <si>
    <t>富永　修</t>
  </si>
  <si>
    <t>浦川　梨恵子</t>
  </si>
  <si>
    <t>伊藤　孝</t>
  </si>
  <si>
    <t>田村　朋美</t>
  </si>
  <si>
    <t>森本　真紀</t>
  </si>
  <si>
    <t>竹内　望</t>
  </si>
  <si>
    <t>田代　喬</t>
  </si>
  <si>
    <t>川越　清樹</t>
  </si>
  <si>
    <t>堀川　恵司</t>
  </si>
  <si>
    <t>原口　岳</t>
  </si>
  <si>
    <t>大手　信人</t>
  </si>
  <si>
    <t>斎藤　健志</t>
  </si>
  <si>
    <t>山下　勝行</t>
  </si>
  <si>
    <t>佐藤　拓哉</t>
  </si>
  <si>
    <t>高橋　一秋</t>
  </si>
  <si>
    <t>中川　麻悠子</t>
  </si>
  <si>
    <t>張　勁</t>
  </si>
  <si>
    <t>柏谷　公希</t>
  </si>
  <si>
    <t>谷田貝　亜紀代</t>
  </si>
  <si>
    <t>勝見　尚也</t>
  </si>
  <si>
    <t>申請日</t>
    <rPh sb="0" eb="2">
      <t>シンセイビ</t>
    </rPh>
    <phoneticPr fontId="2"/>
  </si>
  <si>
    <t>年</t>
    <rPh sb="0" eb="1">
      <t>ネｎ</t>
    </rPh>
    <phoneticPr fontId="2"/>
  </si>
  <si>
    <t>月</t>
    <rPh sb="0" eb="1">
      <t>ガツ</t>
    </rPh>
    <phoneticPr fontId="3"/>
  </si>
  <si>
    <t>日</t>
    <rPh sb="0" eb="1">
      <t>ニチ</t>
    </rPh>
    <phoneticPr fontId="3"/>
  </si>
  <si>
    <t>総合地球環境学研究所長　殿</t>
    <rPh sb="0" eb="2">
      <t>ソウゴウ</t>
    </rPh>
    <rPh sb="2" eb="4">
      <t>チキュウ</t>
    </rPh>
    <rPh sb="4" eb="6">
      <t>カンキョウ</t>
    </rPh>
    <rPh sb="6" eb="7">
      <t>ガク</t>
    </rPh>
    <rPh sb="7" eb="10">
      <t>ケンキュウショ</t>
    </rPh>
    <rPh sb="10" eb="11">
      <t>チョウ</t>
    </rPh>
    <rPh sb="12" eb="13">
      <t>ドノ</t>
    </rPh>
    <phoneticPr fontId="2"/>
  </si>
  <si>
    <t>申請者（装置使用者代表）</t>
    <rPh sb="0" eb="12">
      <t>シンセイシャジッケンシセツリヨウセキニンシャ</t>
    </rPh>
    <phoneticPr fontId="3"/>
  </si>
  <si>
    <t>氏名</t>
    <rPh sb="0" eb="2">
      <t>シメイ</t>
    </rPh>
    <phoneticPr fontId="2"/>
  </si>
  <si>
    <t>所属</t>
    <rPh sb="0" eb="2">
      <t>ショゾク</t>
    </rPh>
    <phoneticPr fontId="2"/>
  </si>
  <si>
    <t xml:space="preserve">共通機器利用申請書　兼　利用負担金推計書   </t>
    <rPh sb="0" eb="2">
      <t>キョウツウ</t>
    </rPh>
    <rPh sb="2" eb="4">
      <t>キキ</t>
    </rPh>
    <rPh sb="4" eb="6">
      <t>リヨウ</t>
    </rPh>
    <rPh sb="6" eb="8">
      <t>シンセイ</t>
    </rPh>
    <rPh sb="8" eb="9">
      <t>ショケンリヨウフタンキンスイケイショ</t>
    </rPh>
    <phoneticPr fontId="3"/>
  </si>
  <si>
    <t>下記の通り共通機器の利用を申請し、かつ下記の内容の通り機器利用料金を推計します。</t>
    <rPh sb="0" eb="2">
      <t>カキ</t>
    </rPh>
    <rPh sb="3" eb="4">
      <t>トオ</t>
    </rPh>
    <rPh sb="5" eb="7">
      <t>キョウツウ</t>
    </rPh>
    <rPh sb="7" eb="9">
      <t>キキ</t>
    </rPh>
    <rPh sb="10" eb="12">
      <t>リヨウ</t>
    </rPh>
    <rPh sb="13" eb="15">
      <t>シンセイ</t>
    </rPh>
    <rPh sb="19" eb="21">
      <t>カキ</t>
    </rPh>
    <rPh sb="22" eb="24">
      <t>ナイヨウ</t>
    </rPh>
    <rPh sb="25" eb="26">
      <t>トオ</t>
    </rPh>
    <rPh sb="27" eb="29">
      <t>キキ</t>
    </rPh>
    <rPh sb="29" eb="31">
      <t>リヨウ</t>
    </rPh>
    <rPh sb="31" eb="33">
      <t>リョウキン</t>
    </rPh>
    <rPh sb="34" eb="36">
      <t>スイケイ</t>
    </rPh>
    <phoneticPr fontId="3"/>
  </si>
  <si>
    <t>装置使用概要</t>
    <rPh sb="0" eb="6">
      <t>ソウチリヨウガイヨウ</t>
    </rPh>
    <phoneticPr fontId="2"/>
  </si>
  <si>
    <t>申請区分</t>
    <rPh sb="0" eb="2">
      <t>シンセイクブン</t>
    </rPh>
    <phoneticPr fontId="2"/>
  </si>
  <si>
    <t>（選択）</t>
  </si>
  <si>
    <t>装置使用者全員の氏名と所属</t>
    <rPh sb="0" eb="2">
      <t>ソウチシヨウシャ</t>
    </rPh>
    <phoneticPr fontId="2"/>
  </si>
  <si>
    <t>使用者合計</t>
    <rPh sb="0" eb="2">
      <t>シヨウシャゴウケイ</t>
    </rPh>
    <phoneticPr fontId="2"/>
  </si>
  <si>
    <t>名</t>
    <rPh sb="0" eb="1">
      <t>メイ</t>
    </rPh>
    <phoneticPr fontId="2"/>
  </si>
  <si>
    <t>試料の種類と数（測定内訳）</t>
    <rPh sb="0" eb="2">
      <t>・</t>
    </rPh>
    <phoneticPr fontId="2"/>
  </si>
  <si>
    <t>使用希望装置</t>
    <rPh sb="0" eb="2">
      <t>シヨウ</t>
    </rPh>
    <rPh sb="2" eb="4">
      <t>キボウ</t>
    </rPh>
    <rPh sb="4" eb="6">
      <t>ソウチ</t>
    </rPh>
    <phoneticPr fontId="3"/>
  </si>
  <si>
    <t>承認
番号</t>
    <phoneticPr fontId="2"/>
  </si>
  <si>
    <t>使用希望日程</t>
    <rPh sb="0" eb="2">
      <t>シヨウ</t>
    </rPh>
    <rPh sb="2" eb="4">
      <t>キボウ</t>
    </rPh>
    <rPh sb="4" eb="6">
      <t>ニッテイ</t>
    </rPh>
    <phoneticPr fontId="2"/>
  </si>
  <si>
    <r>
      <rPr>
        <vertAlign val="superscript"/>
        <sz val="10"/>
        <rFont val="ＭＳ Ｐゴシック"/>
        <family val="2"/>
        <charset val="128"/>
      </rPr>
      <t>＊</t>
    </r>
    <r>
      <rPr>
        <sz val="10"/>
        <rFont val="ＭＳ Ｐゴシック"/>
        <family val="2"/>
        <charset val="128"/>
      </rPr>
      <t>使用制限日の利用希望</t>
    </r>
    <rPh sb="0" eb="5">
      <t>リヨウセイゲンキカン</t>
    </rPh>
    <phoneticPr fontId="2"/>
  </si>
  <si>
    <t>時間・測定・
サイクル数
（見込み）</t>
    <rPh sb="0" eb="2">
      <t>・</t>
    </rPh>
    <phoneticPr fontId="2"/>
  </si>
  <si>
    <t>単価</t>
    <rPh sb="0" eb="2">
      <t>タンカ</t>
    </rPh>
    <phoneticPr fontId="2"/>
  </si>
  <si>
    <t>小計</t>
    <rPh sb="0" eb="2">
      <t>ショウケイ</t>
    </rPh>
    <phoneticPr fontId="2"/>
  </si>
  <si>
    <t>有無</t>
    <rPh sb="0" eb="2">
      <t>ウム</t>
    </rPh>
    <phoneticPr fontId="2"/>
  </si>
  <si>
    <t>認定利用者氏名</t>
    <rPh sb="5" eb="7">
      <t xml:space="preserve">シメイ </t>
    </rPh>
    <phoneticPr fontId="2"/>
  </si>
  <si>
    <t>(自動入力)</t>
    <phoneticPr fontId="2"/>
  </si>
  <si>
    <t>月</t>
    <rPh sb="0" eb="1">
      <t>ガツ</t>
    </rPh>
    <phoneticPr fontId="2"/>
  </si>
  <si>
    <t>日</t>
    <rPh sb="0" eb="1">
      <t>ニチ</t>
    </rPh>
    <phoneticPr fontId="2"/>
  </si>
  <si>
    <t>〜</t>
    <rPh sb="0" eb="1">
      <t>ニチ</t>
    </rPh>
    <phoneticPr fontId="2"/>
  </si>
  <si>
    <r>
      <rPr>
        <vertAlign val="superscript"/>
        <sz val="9"/>
        <rFont val="ＭＳ Ｐゴシック"/>
        <family val="3"/>
        <charset val="128"/>
      </rPr>
      <t>＊</t>
    </r>
    <r>
      <rPr>
        <sz val="9"/>
        <rFont val="ＭＳ Ｐゴシック"/>
        <family val="3"/>
        <charset val="128"/>
      </rPr>
      <t>使用希望日に休日等使用制限日が含まれる場合は、当該日に作業が出来るのは認定利用者のみです。</t>
    </r>
    <rPh sb="0" eb="1">
      <t>シンセイキカンニ</t>
    </rPh>
    <phoneticPr fontId="2"/>
  </si>
  <si>
    <t>合計金額 （推計額）</t>
    <phoneticPr fontId="2"/>
  </si>
  <si>
    <t>装置使用者緊急連絡先（携帯電話番号等）</t>
    <rPh sb="0" eb="1">
      <t>ソウチシヨウシャ</t>
    </rPh>
    <phoneticPr fontId="2"/>
  </si>
  <si>
    <t>作業開始予定日時</t>
    <phoneticPr fontId="2"/>
  </si>
  <si>
    <t>月</t>
    <rPh sb="0" eb="1">
      <t>ツキ</t>
    </rPh>
    <phoneticPr fontId="2"/>
  </si>
  <si>
    <t>日</t>
    <rPh sb="0" eb="1">
      <t>ヒ</t>
    </rPh>
    <phoneticPr fontId="2"/>
  </si>
  <si>
    <t>時頃</t>
    <rPh sb="0" eb="2">
      <t>ジゴロ</t>
    </rPh>
    <phoneticPr fontId="2"/>
  </si>
  <si>
    <t>共通機器やその他の機器・設備の利用希望内容詳細</t>
    <rPh sb="0" eb="4">
      <t>）</t>
    </rPh>
    <rPh sb="7" eb="8">
      <t xml:space="preserve">タノ </t>
    </rPh>
    <rPh sb="9" eb="11">
      <t xml:space="preserve">キキ </t>
    </rPh>
    <rPh sb="12" eb="14">
      <t xml:space="preserve">セツビ </t>
    </rPh>
    <rPh sb="19" eb="21">
      <t xml:space="preserve">ナイヨウ </t>
    </rPh>
    <rPh sb="21" eb="23">
      <t xml:space="preserve">ショウサイ </t>
    </rPh>
    <phoneticPr fontId="3"/>
  </si>
  <si>
    <t>複数装置の申請に関する特記事項</t>
    <rPh sb="0" eb="2">
      <t>フクスウシンセイジノ</t>
    </rPh>
    <phoneticPr fontId="2"/>
  </si>
  <si>
    <t>希望日程備考（特記事項補足，第２希望等）</t>
    <rPh sb="0" eb="20">
      <t>シヨウニ￥</t>
    </rPh>
    <phoneticPr fontId="2"/>
  </si>
  <si>
    <t>予約できない装置がある場合、</t>
    <rPh sb="0" eb="2">
      <t>ヨヤクデキナイソウチガ</t>
    </rPh>
    <phoneticPr fontId="2"/>
  </si>
  <si>
    <t xml:space="preserve"> 　　 すべてキャンセルします。</t>
    <phoneticPr fontId="2"/>
  </si>
  <si>
    <t xml:space="preserve"> 　　 予約可能な装置はすべて予約します。</t>
    <rPh sb="0" eb="21">
      <t>ヨヤクカノウナモノノミヨヤクシマス</t>
    </rPh>
    <phoneticPr fontId="2"/>
  </si>
  <si>
    <t xml:space="preserve"> 　　 条件により予約します（備考参照）。</t>
    <rPh sb="0" eb="2">
      <t>ジョウケンニヨリ</t>
    </rPh>
    <rPh sb="1" eb="3">
      <t>センタク</t>
    </rPh>
    <phoneticPr fontId="2"/>
  </si>
  <si>
    <t>利用負担金支払方法</t>
    <rPh sb="0" eb="2">
      <t>リヨウ</t>
    </rPh>
    <rPh sb="2" eb="5">
      <t>フタンキン</t>
    </rPh>
    <rPh sb="5" eb="7">
      <t>シハライ</t>
    </rPh>
    <rPh sb="7" eb="9">
      <t>ホウホウ</t>
    </rPh>
    <phoneticPr fontId="2"/>
  </si>
  <si>
    <t>利用負担金　　支払者</t>
    <rPh sb="0" eb="1">
      <t>リヨウフタンキン</t>
    </rPh>
    <phoneticPr fontId="2"/>
  </si>
  <si>
    <t>職名</t>
    <rPh sb="0" eb="2">
      <t>ショクメイ</t>
    </rPh>
    <phoneticPr fontId="2"/>
  </si>
  <si>
    <t>ふりがな</t>
    <phoneticPr fontId="2"/>
  </si>
  <si>
    <t>印</t>
    <rPh sb="0" eb="1">
      <t>イン</t>
    </rPh>
    <phoneticPr fontId="2"/>
  </si>
  <si>
    <t>採択番号</t>
    <phoneticPr fontId="2"/>
  </si>
  <si>
    <t>財源区分1</t>
    <rPh sb="0" eb="2">
      <t>ザイゲン</t>
    </rPh>
    <rPh sb="2" eb="4">
      <t>クブン</t>
    </rPh>
    <phoneticPr fontId="2"/>
  </si>
  <si>
    <t>財源区分2</t>
    <rPh sb="0" eb="2">
      <t>ザイゲン</t>
    </rPh>
    <rPh sb="2" eb="4">
      <t>クブン</t>
    </rPh>
    <phoneticPr fontId="2"/>
  </si>
  <si>
    <t>外部資金詳細</t>
    <rPh sb="0" eb="2">
      <t>ガイブ</t>
    </rPh>
    <rPh sb="2" eb="4">
      <t>シキン</t>
    </rPh>
    <rPh sb="4" eb="6">
      <t>ショウサイガイブシキンリヨウバアイシタキニュウネガ</t>
    </rPh>
    <phoneticPr fontId="2"/>
  </si>
  <si>
    <t>課題番号</t>
    <rPh sb="0" eb="2">
      <t>カダイバンゴウ</t>
    </rPh>
    <phoneticPr fontId="2"/>
  </si>
  <si>
    <t>研究課題名</t>
    <rPh sb="0" eb="2">
      <t>ケンキュウカダイメイ</t>
    </rPh>
    <phoneticPr fontId="2"/>
  </si>
  <si>
    <t>※地球研外の予算の場合は以下にもご記入ください。</t>
    <phoneticPr fontId="2"/>
  </si>
  <si>
    <t>利用負担金支払者連絡先（請求書送付先）</t>
    <rPh sb="0" eb="5">
      <t>（</t>
    </rPh>
    <phoneticPr fontId="2"/>
  </si>
  <si>
    <t>所属所在地</t>
    <phoneticPr fontId="2"/>
  </si>
  <si>
    <t>〒</t>
    <phoneticPr fontId="2"/>
  </si>
  <si>
    <t>電話番号</t>
    <rPh sb="0" eb="2">
      <t>デンワ</t>
    </rPh>
    <rPh sb="2" eb="4">
      <t>バンゴウ</t>
    </rPh>
    <phoneticPr fontId="2"/>
  </si>
  <si>
    <t>E-mail</t>
    <phoneticPr fontId="2"/>
  </si>
  <si>
    <t>経理責任者　（所属の経理執行担当係長等）</t>
    <rPh sb="0" eb="20">
      <t>ケイリセキニンシャショゾクケイリシッコウタントウカカリチョウトウ</t>
    </rPh>
    <phoneticPr fontId="2"/>
  </si>
  <si>
    <t>　　　　上記財源にて本利用負担金の支払いが可能であることを経理責任者に確認しました</t>
    <rPh sb="4" eb="6">
      <t xml:space="preserve">ジョウキケイヒニテ </t>
    </rPh>
    <rPh sb="6" eb="8">
      <t xml:space="preserve">ザイゲン </t>
    </rPh>
    <rPh sb="10" eb="16">
      <t>ホンリヨウフタンキン</t>
    </rPh>
    <rPh sb="21" eb="23">
      <t xml:space="preserve">カノウデアルコトヲ </t>
    </rPh>
    <rPh sb="29" eb="34">
      <t xml:space="preserve">ケイリセキニンシャニカクニンシマシタ </t>
    </rPh>
    <phoneticPr fontId="2"/>
  </si>
  <si>
    <t>電話番号</t>
    <rPh sb="0" eb="4">
      <t xml:space="preserve">デンワバンゴウ </t>
    </rPh>
    <phoneticPr fontId="2"/>
  </si>
  <si>
    <t>殿</t>
    <rPh sb="0" eb="1">
      <t>ドノ</t>
    </rPh>
    <phoneticPr fontId="2"/>
  </si>
  <si>
    <t>総合地球環境学研究所長</t>
    <rPh sb="0" eb="2">
      <t>ソウゴウ</t>
    </rPh>
    <rPh sb="2" eb="4">
      <t>チキュウ</t>
    </rPh>
    <rPh sb="4" eb="6">
      <t>カンキョウ</t>
    </rPh>
    <rPh sb="6" eb="7">
      <t>ガク</t>
    </rPh>
    <rPh sb="7" eb="10">
      <t>ケンキュウショ</t>
    </rPh>
    <rPh sb="10" eb="11">
      <t>チョウ</t>
    </rPh>
    <phoneticPr fontId="3"/>
  </si>
  <si>
    <t>山極　壽一</t>
    <phoneticPr fontId="2"/>
  </si>
  <si>
    <t>共通機器利用承認書</t>
    <rPh sb="0" eb="2">
      <t>キョウツウ</t>
    </rPh>
    <rPh sb="2" eb="4">
      <t>キキ</t>
    </rPh>
    <rPh sb="4" eb="6">
      <t>リヨウ</t>
    </rPh>
    <rPh sb="6" eb="9">
      <t>ショウニンショ</t>
    </rPh>
    <phoneticPr fontId="2"/>
  </si>
  <si>
    <t>上記の通り共通機器の利用を承認します。所定の規定、マニュアル等に従って利用してください。</t>
    <rPh sb="0" eb="2">
      <t>ジョウキ</t>
    </rPh>
    <rPh sb="3" eb="4">
      <t>トオ</t>
    </rPh>
    <rPh sb="5" eb="7">
      <t>キョウツウ</t>
    </rPh>
    <rPh sb="7" eb="9">
      <t>キキ</t>
    </rPh>
    <rPh sb="10" eb="12">
      <t>リヨウ</t>
    </rPh>
    <rPh sb="13" eb="15">
      <t>ショウニン</t>
    </rPh>
    <rPh sb="19" eb="21">
      <t>ショテイ</t>
    </rPh>
    <rPh sb="22" eb="24">
      <t>キテイ</t>
    </rPh>
    <rPh sb="30" eb="31">
      <t>ナド</t>
    </rPh>
    <rPh sb="32" eb="33">
      <t>シタガ</t>
    </rPh>
    <rPh sb="35" eb="37">
      <t>リヨウ</t>
    </rPh>
    <phoneticPr fontId="2"/>
  </si>
  <si>
    <t>作成日</t>
    <rPh sb="0" eb="3">
      <t>サクセイ</t>
    </rPh>
    <phoneticPr fontId="2"/>
  </si>
  <si>
    <t>装置使用者（代表）</t>
    <rPh sb="0" eb="9">
      <t>シンセイシャジッケンシセツリヨウセキニンシャ</t>
    </rPh>
    <phoneticPr fontId="3"/>
  </si>
  <si>
    <t>作業内容　及び　利用負担金確認書</t>
    <rPh sb="0" eb="2">
      <t>サギョウナイヨウ</t>
    </rPh>
    <phoneticPr fontId="3"/>
  </si>
  <si>
    <t>共通機器の使用が完了しましたので、下記の通り報告いたします。</t>
    <rPh sb="0" eb="2">
      <t>カキ</t>
    </rPh>
    <rPh sb="3" eb="4">
      <t>トオ</t>
    </rPh>
    <rPh sb="5" eb="7">
      <t>キョウツウ</t>
    </rPh>
    <rPh sb="7" eb="9">
      <t>キキ</t>
    </rPh>
    <rPh sb="10" eb="12">
      <t>リヨウ</t>
    </rPh>
    <rPh sb="13" eb="15">
      <t>シンセイ</t>
    </rPh>
    <rPh sb="19" eb="21">
      <t>カキ</t>
    </rPh>
    <rPh sb="22" eb="24">
      <t>ナイヨウ</t>
    </rPh>
    <rPh sb="25" eb="26">
      <t>トオ</t>
    </rPh>
    <rPh sb="27" eb="29">
      <t>キキリヨウリョウキンスイケイ</t>
    </rPh>
    <phoneticPr fontId="3"/>
  </si>
  <si>
    <t>作業内容</t>
    <rPh sb="0" eb="2">
      <t>サギョウナイヨウ</t>
    </rPh>
    <phoneticPr fontId="2"/>
  </si>
  <si>
    <t>試料の種類</t>
    <rPh sb="0" eb="2">
      <t>・</t>
    </rPh>
    <phoneticPr fontId="2"/>
  </si>
  <si>
    <t>使用装置</t>
    <rPh sb="0" eb="2">
      <t>シヨウ</t>
    </rPh>
    <rPh sb="2" eb="4">
      <t>ソウチ</t>
    </rPh>
    <phoneticPr fontId="3"/>
  </si>
  <si>
    <r>
      <rPr>
        <vertAlign val="superscript"/>
        <sz val="10"/>
        <rFont val="ＭＳ Ｐゴシック"/>
        <family val="2"/>
        <charset val="128"/>
      </rPr>
      <t>＊</t>
    </r>
    <r>
      <rPr>
        <sz val="10"/>
        <rFont val="ＭＳ Ｐゴシック"/>
        <family val="2"/>
        <charset val="128"/>
      </rPr>
      <t>総時間</t>
    </r>
    <rPh sb="0" eb="4">
      <t>シヨウソウジカン</t>
    </rPh>
    <phoneticPr fontId="2"/>
  </si>
  <si>
    <r>
      <rPr>
        <vertAlign val="superscript"/>
        <sz val="10"/>
        <rFont val="ＭＳ Ｐゴシック"/>
        <family val="2"/>
        <charset val="128"/>
      </rPr>
      <t>＊</t>
    </r>
    <r>
      <rPr>
        <sz val="10"/>
        <rFont val="ＭＳ Ｐゴシック"/>
        <family val="3"/>
        <charset val="128"/>
      </rPr>
      <t>時間・測定・
サイクル数</t>
    </r>
    <rPh sb="0" eb="3">
      <t>ソクテイヨテイ</t>
    </rPh>
    <phoneticPr fontId="2"/>
  </si>
  <si>
    <t>H</t>
    <phoneticPr fontId="2"/>
  </si>
  <si>
    <t>人</t>
    <rPh sb="0" eb="1">
      <t>ニン</t>
    </rPh>
    <phoneticPr fontId="2"/>
  </si>
  <si>
    <r>
      <rPr>
        <vertAlign val="superscript"/>
        <sz val="9"/>
        <rFont val="ＭＳ Ｐゴシック"/>
        <family val="3"/>
        <charset val="128"/>
      </rPr>
      <t>＊</t>
    </r>
    <r>
      <rPr>
        <sz val="9"/>
        <rFont val="ＭＳ Ｐゴシック"/>
        <family val="3"/>
        <charset val="128"/>
      </rPr>
      <t>課金対象となる測定や総時間については、別紙を参照のこと。</t>
    </r>
    <rPh sb="0" eb="1">
      <t>シンセイキカンニ</t>
    </rPh>
    <phoneticPr fontId="2"/>
  </si>
  <si>
    <t>合計金額</t>
    <phoneticPr fontId="2"/>
  </si>
  <si>
    <t>備考（上記内容の詳細等）</t>
    <phoneticPr fontId="2"/>
  </si>
  <si>
    <t>上記の作業報告内容について、確認いたしました。</t>
    <rPh sb="0" eb="1">
      <t>ジョウキコンカイノ</t>
    </rPh>
    <phoneticPr fontId="2"/>
  </si>
  <si>
    <t>利用負担金請求額</t>
    <rPh sb="0" eb="3">
      <t>セイキュウガク</t>
    </rPh>
    <phoneticPr fontId="2"/>
  </si>
  <si>
    <t>利用負担金支払者</t>
    <phoneticPr fontId="2"/>
  </si>
  <si>
    <t>上記共通機器の利用に伴う利用負担金請求額について、確認いたしました。</t>
    <rPh sb="0" eb="1">
      <t>ジョウキコンカイノ</t>
    </rPh>
    <phoneticPr fontId="2"/>
  </si>
  <si>
    <t xml:space="preserve">装置使用者（代表）自署 </t>
    <rPh sb="0" eb="5">
      <t>）</t>
    </rPh>
    <phoneticPr fontId="2"/>
  </si>
  <si>
    <t>振替区切り</t>
    <rPh sb="0" eb="2">
      <t>フリカエ</t>
    </rPh>
    <rPh sb="2" eb="4">
      <t>クギ</t>
    </rPh>
    <phoneticPr fontId="2"/>
  </si>
  <si>
    <t>4月-9月</t>
    <rPh sb="1" eb="2">
      <t>ガツ</t>
    </rPh>
    <rPh sb="4" eb="5">
      <t>ガツ</t>
    </rPh>
    <phoneticPr fontId="2"/>
  </si>
  <si>
    <t>10月-12月</t>
    <rPh sb="2" eb="3">
      <t>ガツ</t>
    </rPh>
    <rPh sb="6" eb="7">
      <t>ガツ</t>
    </rPh>
    <phoneticPr fontId="2"/>
  </si>
  <si>
    <t>1月</t>
    <rPh sb="1" eb="2">
      <t>ガツ</t>
    </rPh>
    <phoneticPr fontId="2"/>
  </si>
  <si>
    <t>2月</t>
    <rPh sb="1" eb="2">
      <t>ガツ</t>
    </rPh>
    <phoneticPr fontId="2"/>
  </si>
  <si>
    <t xml:space="preserve">計測・分析室担当者自署 </t>
    <rPh sb="0" eb="2">
      <t>ケイ</t>
    </rPh>
    <rPh sb="6" eb="12">
      <t>ケイソクブモンタントウ</t>
    </rPh>
    <phoneticPr fontId="2"/>
  </si>
  <si>
    <t>インセンティブ経費</t>
    <phoneticPr fontId="2"/>
  </si>
  <si>
    <t>2022一般</t>
    <rPh sb="4" eb="6">
      <t xml:space="preserve">イッパン </t>
    </rPh>
    <phoneticPr fontId="19"/>
  </si>
  <si>
    <t>菊池　亮佑</t>
  </si>
  <si>
    <t>大和　政秀</t>
  </si>
  <si>
    <t>有賀　智子</t>
  </si>
  <si>
    <t>占部　城太郎</t>
  </si>
  <si>
    <t>宇野　裕美</t>
  </si>
  <si>
    <t>石山　大三</t>
  </si>
  <si>
    <t>鈴木　真太郎</t>
  </si>
  <si>
    <t>村上　拓馬</t>
  </si>
  <si>
    <t>2件目チェック</t>
    <phoneticPr fontId="2"/>
  </si>
  <si>
    <t>↑同区分で２件採択されている場合の２件目（lines 54, 58 &amp; 109; 2021)</t>
    <rPh sb="1" eb="4">
      <t xml:space="preserve">ドウクブンデ </t>
    </rPh>
    <rPh sb="6" eb="7">
      <t xml:space="preserve">ケン </t>
    </rPh>
    <rPh sb="7" eb="9">
      <t xml:space="preserve">サイタクサレテイルバアイ </t>
    </rPh>
    <phoneticPr fontId="2"/>
  </si>
  <si>
    <t xml:space="preserve"> IF(K37=K77, J77,  IF(K37=K79, J79,  IF(K37=K81, J81,  IF(K37=K89, J89, IF(K37=K96, J96, IF(K37=K97, J97, IF(K37=K102, J102,100000)))))))</t>
    <phoneticPr fontId="2"/>
  </si>
  <si>
    <t>2022一般</t>
    <rPh sb="0" eb="6">
      <t>イッパン</t>
    </rPh>
    <phoneticPr fontId="2"/>
  </si>
  <si>
    <t>２．同位体環境学（計測）</t>
    <rPh sb="0" eb="12">
      <t>ドウイタイカンキョウガク</t>
    </rPh>
    <phoneticPr fontId="2"/>
  </si>
  <si>
    <t>２．同位体環境学（計測_超過）</t>
    <rPh sb="0" eb="15">
      <t>ドウイタイカンキョウガク</t>
    </rPh>
    <phoneticPr fontId="2"/>
  </si>
  <si>
    <t>2022計測</t>
    <rPh sb="0" eb="4">
      <t>ブモン</t>
    </rPh>
    <rPh sb="4" eb="6">
      <t xml:space="preserve">ケイソク </t>
    </rPh>
    <phoneticPr fontId="2"/>
  </si>
  <si>
    <t>2022計測</t>
    <rPh sb="0" eb="4">
      <t>ブモン</t>
    </rPh>
    <rPh sb="4" eb="5">
      <t xml:space="preserve">ケイソク </t>
    </rPh>
    <phoneticPr fontId="2"/>
  </si>
  <si>
    <t>2022計測</t>
    <rPh sb="4" eb="6">
      <t xml:space="preserve">ケイソク </t>
    </rPh>
    <phoneticPr fontId="19"/>
  </si>
  <si>
    <t>同位体環境学採択者参照リスト（lines 45〜114; 2022）</t>
    <rPh sb="0" eb="6">
      <t>ドウイ</t>
    </rPh>
    <rPh sb="6" eb="9">
      <t xml:space="preserve">サイタクシャ </t>
    </rPh>
    <rPh sb="9" eb="11">
      <t xml:space="preserve">サンショウリスト </t>
    </rPh>
    <phoneticPr fontId="2"/>
  </si>
  <si>
    <t>計測・分析室担当者記入欄</t>
    <rPh sb="0" eb="2">
      <t>ブモンタントウヤ</t>
    </rPh>
    <phoneticPr fontId="2"/>
  </si>
  <si>
    <t>共同研究事業　採択者名及び採択番号</t>
    <rPh sb="0" eb="6">
      <t xml:space="preserve">キョウドウケンキュウジギョウ </t>
    </rPh>
    <phoneticPr fontId="2"/>
  </si>
  <si>
    <t>稼働日数</t>
    <rPh sb="0" eb="2">
      <t xml:space="preserve">カドウ </t>
    </rPh>
    <rPh sb="2" eb="4">
      <t xml:space="preserve">シヨウニッスウ </t>
    </rPh>
    <phoneticPr fontId="2"/>
  </si>
  <si>
    <t>装置使用者の使用日程</t>
    <rPh sb="0" eb="5">
      <t xml:space="preserve">ソウチシヨウシャ </t>
    </rPh>
    <rPh sb="6" eb="8">
      <t>シヨウ</t>
    </rPh>
    <rPh sb="8" eb="10">
      <t>ニッテイ</t>
    </rPh>
    <phoneticPr fontId="2"/>
  </si>
  <si>
    <t>2022連携</t>
    <rPh sb="0" eb="4">
      <t>キコウ</t>
    </rPh>
    <rPh sb="4" eb="6">
      <t xml:space="preserve">レンケイ </t>
    </rPh>
    <phoneticPr fontId="2"/>
  </si>
  <si>
    <t>広領域連携経費</t>
    <rPh sb="0" eb="3">
      <t xml:space="preserve">コウリョウイキ </t>
    </rPh>
    <rPh sb="3" eb="5">
      <t xml:space="preserve">レンケイ </t>
    </rPh>
    <rPh sb="5" eb="7">
      <t>ケイヒ</t>
    </rPh>
    <phoneticPr fontId="2"/>
  </si>
  <si>
    <t>広領域連携経費</t>
    <rPh sb="0" eb="5">
      <t xml:space="preserve">コウリョウイキレンケイ </t>
    </rPh>
    <phoneticPr fontId="2"/>
  </si>
  <si>
    <t>基幹研究（人新世）経費</t>
    <rPh sb="0" eb="2">
      <t xml:space="preserve">キカン </t>
    </rPh>
    <rPh sb="2" eb="4">
      <t xml:space="preserve">キカンケンキュウ </t>
    </rPh>
    <rPh sb="5" eb="6">
      <t xml:space="preserve">ヒト </t>
    </rPh>
    <rPh sb="6" eb="8">
      <t xml:space="preserve">シンセ </t>
    </rPh>
    <rPh sb="9" eb="11">
      <t xml:space="preserve">ケイヒ </t>
    </rPh>
    <phoneticPr fontId="2"/>
  </si>
  <si>
    <t>（選択）</t>
    <rPh sb="0" eb="2">
      <t xml:space="preserve">キカン </t>
    </rPh>
    <rPh sb="2" eb="4">
      <t xml:space="preserve">キカンケンキュウ ヒト シンセ ケイヒ </t>
    </rPh>
    <phoneticPr fontId="2"/>
  </si>
  <si>
    <t>基幹研究（人新世）経費</t>
    <rPh sb="4" eb="6">
      <t>ケイヒ</t>
    </rPh>
    <phoneticPr fontId="2"/>
  </si>
  <si>
    <t>末次　健司</t>
    <phoneticPr fontId="2"/>
  </si>
  <si>
    <t>浦川　梨恵子</t>
    <phoneticPr fontId="2"/>
  </si>
  <si>
    <t>（計測）（連携）の場合，上記氏名を以下に転記</t>
    <rPh sb="0" eb="1">
      <t>ブモン</t>
    </rPh>
    <rPh sb="1" eb="3">
      <t xml:space="preserve">ケイソク </t>
    </rPh>
    <rPh sb="5" eb="7">
      <t xml:space="preserve">レンケイ </t>
    </rPh>
    <phoneticPr fontId="2"/>
  </si>
  <si>
    <t>地球研内_資金追加情報</t>
    <rPh sb="0" eb="2">
      <t xml:space="preserve">チキュウケンナイ </t>
    </rPh>
    <rPh sb="2" eb="3">
      <t xml:space="preserve">ケン </t>
    </rPh>
    <rPh sb="3" eb="4">
      <t xml:space="preserve">ナイ </t>
    </rPh>
    <rPh sb="5" eb="7">
      <t xml:space="preserve">ナイブシキン </t>
    </rPh>
    <rPh sb="7" eb="11">
      <t xml:space="preserve">ツイカジョウホウ </t>
    </rPh>
    <phoneticPr fontId="2"/>
  </si>
  <si>
    <t>←内部資金</t>
    <rPh sb="1" eb="5">
      <t xml:space="preserve">ナイブシキン </t>
    </rPh>
    <phoneticPr fontId="2"/>
  </si>
  <si>
    <t>←内外部資金</t>
    <rPh sb="0" eb="1">
      <t>←</t>
    </rPh>
    <rPh sb="1" eb="2">
      <t xml:space="preserve">ナイガイブシキン </t>
    </rPh>
    <phoneticPr fontId="2"/>
  </si>
  <si>
    <t>←同位体環境学（計測）</t>
    <rPh sb="1" eb="7">
      <t xml:space="preserve">ドウイタイカンキョウガク </t>
    </rPh>
    <rPh sb="8" eb="10">
      <t xml:space="preserve">ケイソク </t>
    </rPh>
    <phoneticPr fontId="2"/>
  </si>
  <si>
    <t>その他</t>
    <rPh sb="0" eb="1">
      <t>メイ</t>
    </rPh>
    <phoneticPr fontId="2"/>
  </si>
  <si>
    <t>所管コード，目的コードを記入</t>
    <rPh sb="4" eb="5">
      <t xml:space="preserve">ヨウ </t>
    </rPh>
    <rPh sb="6" eb="7">
      <t xml:space="preserve">キニュウ </t>
    </rPh>
    <rPh sb="12" eb="14">
      <t xml:space="preserve">キニュウ ヨウ キニュウ </t>
    </rPh>
    <phoneticPr fontId="2"/>
  </si>
  <si>
    <t>所管コード，プロジェクトコードを記入</t>
    <rPh sb="4" eb="5">
      <t xml:space="preserve">ヨウ </t>
    </rPh>
    <rPh sb="16" eb="18">
      <t xml:space="preserve">キニュウ ヨウ キニュウ </t>
    </rPh>
    <phoneticPr fontId="2"/>
  </si>
  <si>
    <t>使用者合計，稼働日数，延べ人数</t>
    <rPh sb="0" eb="1">
      <t>シヨウシャゴウケイ</t>
    </rPh>
    <rPh sb="6" eb="10">
      <t xml:space="preserve">カドウニッスウ </t>
    </rPh>
    <phoneticPr fontId="2"/>
  </si>
  <si>
    <t>同位体・連携で採択者名と採択番号の一致確認用</t>
    <rPh sb="0" eb="3">
      <t>チキュウケンガケイヒヲシハラウモノ</t>
    </rPh>
    <rPh sb="4" eb="6">
      <t xml:space="preserve">レンケイ </t>
    </rPh>
    <rPh sb="7" eb="11">
      <t xml:space="preserve">サイタクシャメイト </t>
    </rPh>
    <rPh sb="12" eb="16">
      <t xml:space="preserve">サイタクバンゴウノ </t>
    </rPh>
    <rPh sb="17" eb="22">
      <t xml:space="preserve">イッチカクニニョウ </t>
    </rPh>
    <phoneticPr fontId="2"/>
  </si>
  <si>
    <t>同位体・連携での地球研支払い分について</t>
    <rPh sb="0" eb="3">
      <t>チキュウケンガケイヒヲシハラウモノ</t>
    </rPh>
    <rPh sb="4" eb="6">
      <t xml:space="preserve">レンケイ </t>
    </rPh>
    <phoneticPr fontId="2"/>
  </si>
  <si>
    <t>２．人・モノ・自然プロジェクト</t>
    <rPh sb="0" eb="9">
      <t>ドウイタイカンキョウガク</t>
    </rPh>
    <phoneticPr fontId="2"/>
  </si>
  <si>
    <t>←人・モノ・自然プロジェクト</t>
    <phoneticPr fontId="2"/>
  </si>
  <si>
    <t>延べ人数</t>
    <phoneticPr fontId="2"/>
  </si>
  <si>
    <t>財源：その他欄への転記内容</t>
    <rPh sb="0" eb="2">
      <t xml:space="preserve">ザイゲン </t>
    </rPh>
    <rPh sb="6" eb="7">
      <t xml:space="preserve">ラン </t>
    </rPh>
    <rPh sb="9" eb="13">
      <t xml:space="preserve">テンキナイヨウ </t>
    </rPh>
    <phoneticPr fontId="2"/>
  </si>
  <si>
    <t>共同研究事業 採択者情報</t>
    <rPh sb="4" eb="6">
      <t xml:space="preserve">ジギョウ </t>
    </rPh>
    <rPh sb="7" eb="12">
      <t xml:space="preserve">サイタクジョウホウ </t>
    </rPh>
    <phoneticPr fontId="2"/>
  </si>
  <si>
    <t>所管コード：14210076，目的コード：20301343</t>
    <phoneticPr fontId="2"/>
  </si>
  <si>
    <t>所管コード：14300102，目的コード：20301005</t>
    <phoneticPr fontId="2"/>
  </si>
  <si>
    <t>採択者（研究代表者）名</t>
    <rPh sb="0" eb="1">
      <t>メイ</t>
    </rPh>
    <rPh sb="4" eb="9">
      <t xml:space="preserve">ケンキュウダイヒョウシャ </t>
    </rPh>
    <phoneticPr fontId="2"/>
  </si>
  <si>
    <t>同位体環境学採択者名（P33記入名）</t>
    <rPh sb="0" eb="4">
      <t>サイタクシャメイ</t>
    </rPh>
    <phoneticPr fontId="2"/>
  </si>
  <si>
    <t>山下　勝行</t>
    <phoneticPr fontId="2"/>
  </si>
  <si>
    <t>２．人・モノ・自然プロジェクト_超過</t>
    <rPh sb="0" eb="9">
      <t>ドウイタイカンキョウガク</t>
    </rPh>
    <phoneticPr fontId="2"/>
  </si>
  <si>
    <t>2023連携</t>
    <rPh sb="0" eb="3">
      <t>キコウ</t>
    </rPh>
    <rPh sb="4" eb="5">
      <t xml:space="preserve">レンケイ </t>
    </rPh>
    <phoneticPr fontId="2"/>
  </si>
  <si>
    <t>【地球研経費支払い】共同研究事業採択者名</t>
    <rPh sb="0" eb="20">
      <t>）サイタクシャメイ</t>
    </rPh>
    <phoneticPr fontId="2"/>
  </si>
  <si>
    <t>共同研究事業採択者名（P33記入名）</t>
    <rPh sb="0" eb="6">
      <t>キョウドウケンキュウジ</t>
    </rPh>
    <phoneticPr fontId="2"/>
  </si>
  <si>
    <t>2022連携</t>
  </si>
  <si>
    <t>2022連携</t>
    <rPh sb="4" eb="6">
      <t xml:space="preserve">レンケイ </t>
    </rPh>
    <phoneticPr fontId="19"/>
  </si>
  <si>
    <t>2022連携</t>
    <rPh sb="4" eb="6">
      <t xml:space="preserve">イッパン </t>
    </rPh>
    <phoneticPr fontId="19"/>
  </si>
  <si>
    <t>同区分で２件採択されている場合の２件目（lines 77, 79, 81, 89, 96, 97, 102, 131, 138, 141 &amp; 142; 2022)→</t>
    <rPh sb="0" eb="3">
      <t xml:space="preserve">ドウクブンデ </t>
    </rPh>
    <rPh sb="5" eb="6">
      <t xml:space="preserve">ケン </t>
    </rPh>
    <rPh sb="6" eb="8">
      <t xml:space="preserve">サイタクサレテイルバアイ </t>
    </rPh>
    <phoneticPr fontId="2"/>
  </si>
  <si>
    <t>奥田　昇</t>
    <phoneticPr fontId="2"/>
  </si>
  <si>
    <t>富永　修</t>
    <phoneticPr fontId="2"/>
  </si>
  <si>
    <t>勝田　長貴</t>
    <phoneticPr fontId="2"/>
  </si>
  <si>
    <t>神宮字　寛</t>
    <phoneticPr fontId="2"/>
  </si>
  <si>
    <t>山﨑　創太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</si>
</sst>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00"/>
  </numFmts>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0"/>
      <name val="ＭＳ 明朝"/>
      <family val="1"/>
      <charset val="128"/>
    </font>
    <font>
      <sz val="10"/>
      <name val="ＭＳ Ｐゴシック"/>
      <family val="3"/>
      <charset val="128"/>
    </font>
    <font>
      <sz val="10"/>
      <name val="ＭＳ Ｐ明朝"/>
      <family val="1"/>
      <charset val="128"/>
    </font>
    <font>
      <sz val="11"/>
      <color theme="1"/>
      <name val="ＭＳ Ｐゴシック"/>
      <family val="3"/>
      <charset val="128"/>
      <scheme val="minor"/>
    </font>
    <font>
      <sz val="8"/>
      <name val="ＭＳ Ｐゴシック"/>
      <family val="3"/>
      <charset val="128"/>
    </font>
    <font>
      <sz val="11"/>
      <name val="ＭＳ 明朝"/>
      <family val="1"/>
      <charset val="128"/>
    </font>
    <font>
      <sz val="9"/>
      <name val="ＭＳ Ｐゴシック"/>
      <family val="3"/>
      <charset val="128"/>
    </font>
    <font>
      <sz val="11"/>
      <name val="ＭＳ Ｐゴシック"/>
      <family val="3"/>
      <charset val="128"/>
    </font>
    <font>
      <sz val="11"/>
      <name val="ＭＳ Ｐ明朝"/>
      <family val="1"/>
      <charset val="128"/>
    </font>
    <font>
      <sz val="8"/>
      <name val="ＭＳ Ｐ明朝"/>
      <family val="1"/>
      <charset val="128"/>
    </font>
    <font>
      <sz val="11"/>
      <name val="ＭＳ Ｐゴシック"/>
      <family val="2"/>
      <charset val="128"/>
      <scheme val="minor"/>
    </font>
    <font>
      <sz val="10"/>
      <name val="ＭＳ Ｐゴシック"/>
      <family val="2"/>
      <charset val="128"/>
      <scheme val="minor"/>
    </font>
    <font>
      <sz val="12"/>
      <name val="ＭＳ Ｐ明朝"/>
      <family val="1"/>
      <charset val="128"/>
    </font>
    <font>
      <sz val="10"/>
      <name val="ＭＳ Ｐゴシック"/>
      <family val="2"/>
      <charset val="128"/>
    </font>
    <font>
      <sz val="8"/>
      <name val="ＭＳ Ｐゴシック"/>
      <family val="2"/>
      <charset val="128"/>
    </font>
    <font>
      <sz val="9"/>
      <name val="ＭＳ Ｐゴシック"/>
      <family val="2"/>
      <charset val="128"/>
    </font>
    <font>
      <b/>
      <sz val="10"/>
      <name val="ＭＳ Ｐゴシック"/>
      <family val="2"/>
      <charset val="128"/>
    </font>
    <font>
      <sz val="10"/>
      <color theme="0" tint="-0.499984740745262"/>
      <name val="ＭＳ Ｐ明朝"/>
      <family val="1"/>
      <charset val="128"/>
    </font>
    <font>
      <sz val="10"/>
      <color theme="0" tint="-0.499984740745262"/>
      <name val="ＭＳ Ｐゴシック"/>
      <family val="2"/>
      <charset val="128"/>
      <scheme val="minor"/>
    </font>
    <font>
      <sz val="11"/>
      <name val="ＭＳ Ｐゴシック"/>
      <family val="2"/>
      <charset val="128"/>
    </font>
    <font>
      <vertAlign val="superscript"/>
      <sz val="10"/>
      <name val="ＭＳ Ｐゴシック"/>
      <family val="2"/>
      <charset val="128"/>
    </font>
    <font>
      <b/>
      <sz val="14"/>
      <name val="ＭＳ Ｐゴシック"/>
      <family val="2"/>
      <charset val="128"/>
    </font>
    <font>
      <sz val="14"/>
      <name val="ＭＳ Ｐ明朝"/>
      <family val="1"/>
      <charset val="128"/>
    </font>
    <font>
      <sz val="16"/>
      <name val="ＭＳ Ｐ明朝"/>
      <family val="1"/>
      <charset val="128"/>
    </font>
    <font>
      <b/>
      <sz val="16"/>
      <name val="ＭＳ Ｐゴシック"/>
      <family val="2"/>
      <charset val="128"/>
    </font>
    <font>
      <vertAlign val="superscript"/>
      <sz val="9"/>
      <name val="ＭＳ Ｐゴシック"/>
      <family val="3"/>
      <charset val="128"/>
    </font>
    <font>
      <sz val="11"/>
      <color theme="1"/>
      <name val="ＭＳ Ｐ明朝"/>
      <family val="1"/>
      <charset val="128"/>
    </font>
    <font>
      <b/>
      <sz val="11"/>
      <name val="ＭＳ Ｐゴシック"/>
      <family val="2"/>
      <charset val="128"/>
    </font>
    <font>
      <sz val="10"/>
      <color theme="1"/>
      <name val="ＭＳ Ｐゴシック"/>
      <family val="2"/>
      <charset val="128"/>
    </font>
    <font>
      <sz val="10"/>
      <color rgb="FFFF0000"/>
      <name val="ＭＳ Ｐゴシック"/>
      <family val="2"/>
      <charset val="128"/>
    </font>
    <font>
      <sz val="10"/>
      <color theme="0" tint="-0.499984740745262"/>
      <name val="ＭＳ Ｐゴシック"/>
      <family val="2"/>
      <charset val="128"/>
    </font>
    <font>
      <u/>
      <sz val="11"/>
      <color theme="10"/>
      <name val="ＭＳ Ｐゴシック"/>
      <family val="2"/>
      <charset val="128"/>
      <scheme val="minor"/>
    </font>
    <font>
      <b/>
      <sz val="10"/>
      <color rgb="FFFF0000"/>
      <name val="ＭＳ Ｐゴシック"/>
      <family val="2"/>
      <charset val="128"/>
    </font>
  </fonts>
  <fills count="13">
    <fill>
      <patternFill patternType="none"/>
    </fill>
    <fill>
      <patternFill patternType="gray125"/>
    </fill>
    <fill>
      <patternFill patternType="gray125">
        <fgColor theme="0" tint="-0.24994659260841701"/>
        <bgColor theme="0"/>
      </patternFill>
    </fill>
    <fill>
      <patternFill patternType="gray125">
        <fgColor theme="0" tint="-0.24994659260841701"/>
        <bgColor indexed="65"/>
      </patternFill>
    </fill>
    <fill>
      <patternFill patternType="darkUp">
        <fgColor theme="0" tint="-0.24994659260841701"/>
        <bgColor indexed="65"/>
      </patternFill>
    </fill>
    <fill>
      <patternFill patternType="solid">
        <fgColor theme="0"/>
        <bgColor theme="0" tint="-0.24994659260841701"/>
      </patternFill>
    </fill>
    <fill>
      <patternFill patternType="solid">
        <fgColor indexed="65"/>
        <bgColor auto="1"/>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C0C0C0"/>
        <bgColor indexed="64"/>
      </patternFill>
    </fill>
    <fill>
      <patternFill patternType="solid">
        <fgColor rgb="FFFFFF99"/>
        <bgColor indexed="64"/>
      </patternFill>
    </fill>
    <fill>
      <patternFill patternType="solid">
        <fgColor theme="2"/>
        <bgColor indexed="64"/>
      </patternFill>
    </fill>
  </fills>
  <borders count="119">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right/>
      <top style="mediumDashDot">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hair">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hair">
        <color auto="1"/>
      </top>
      <bottom style="thin">
        <color auto="1"/>
      </bottom>
      <diagonal/>
    </border>
    <border>
      <left/>
      <right style="thin">
        <color auto="1"/>
      </right>
      <top style="hair">
        <color auto="1"/>
      </top>
      <bottom style="thin">
        <color auto="1"/>
      </bottom>
      <diagonal/>
    </border>
    <border>
      <left/>
      <right/>
      <top/>
      <bottom style="medium">
        <color auto="1"/>
      </bottom>
      <diagonal/>
    </border>
    <border>
      <left/>
      <right style="thin">
        <color auto="1"/>
      </right>
      <top/>
      <bottom style="medium">
        <color auto="1"/>
      </bottom>
      <diagonal/>
    </border>
    <border>
      <left style="medium">
        <color auto="1"/>
      </left>
      <right/>
      <top style="hair">
        <color auto="1"/>
      </top>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medium">
        <color indexed="64"/>
      </left>
      <right/>
      <top/>
      <bottom/>
      <diagonal/>
    </border>
    <border>
      <left/>
      <right style="medium">
        <color indexed="64"/>
      </right>
      <top/>
      <bottom style="hair">
        <color auto="1"/>
      </bottom>
      <diagonal/>
    </border>
    <border>
      <left/>
      <right style="medium">
        <color indexed="64"/>
      </right>
      <top style="hair">
        <color auto="1"/>
      </top>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right style="medium">
        <color indexed="64"/>
      </right>
      <top/>
      <bottom/>
      <diagonal/>
    </border>
    <border>
      <left style="medium">
        <color indexed="64"/>
      </left>
      <right/>
      <top style="hair">
        <color auto="1"/>
      </top>
      <bottom style="thin">
        <color auto="1"/>
      </bottom>
      <diagonal/>
    </border>
    <border>
      <left/>
      <right style="thin">
        <color indexed="64"/>
      </right>
      <top style="medium">
        <color indexed="64"/>
      </top>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hair">
        <color auto="1"/>
      </right>
      <top style="thin">
        <color auto="1"/>
      </top>
      <bottom style="thin">
        <color indexed="64"/>
      </bottom>
      <diagonal/>
    </border>
    <border>
      <left style="medium">
        <color indexed="64"/>
      </left>
      <right/>
      <top style="medium">
        <color indexed="64"/>
      </top>
      <bottom style="thin">
        <color auto="1"/>
      </bottom>
      <diagonal/>
    </border>
    <border>
      <left style="hair">
        <color auto="1"/>
      </left>
      <right/>
      <top/>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style="hair">
        <color auto="1"/>
      </right>
      <top/>
      <bottom/>
      <diagonal/>
    </border>
    <border>
      <left style="thin">
        <color auto="1"/>
      </left>
      <right/>
      <top style="hair">
        <color auto="1"/>
      </top>
      <bottom style="medium">
        <color indexed="64"/>
      </bottom>
      <diagonal/>
    </border>
    <border>
      <left/>
      <right style="medium">
        <color auto="1"/>
      </right>
      <top style="hair">
        <color auto="1"/>
      </top>
      <bottom style="medium">
        <color indexed="64"/>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auto="1"/>
      </right>
      <top style="thin">
        <color auto="1"/>
      </top>
      <bottom/>
      <diagonal/>
    </border>
    <border>
      <left style="medium">
        <color indexed="64"/>
      </left>
      <right style="hair">
        <color auto="1"/>
      </right>
      <top style="thin">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thin">
        <color auto="1"/>
      </top>
      <bottom/>
      <diagonal/>
    </border>
    <border>
      <left/>
      <right style="medium">
        <color indexed="64"/>
      </right>
      <top style="medium">
        <color indexed="64"/>
      </top>
      <bottom/>
      <diagonal/>
    </border>
    <border>
      <left/>
      <right style="hair">
        <color indexed="64"/>
      </right>
      <top style="medium">
        <color indexed="64"/>
      </top>
      <bottom style="hair">
        <color auto="1"/>
      </bottom>
      <diagonal/>
    </border>
    <border>
      <left style="hair">
        <color auto="1"/>
      </left>
      <right/>
      <top style="medium">
        <color indexed="64"/>
      </top>
      <bottom/>
      <diagonal/>
    </border>
    <border>
      <left style="hair">
        <color indexed="64"/>
      </left>
      <right/>
      <top style="medium">
        <color indexed="64"/>
      </top>
      <bottom style="hair">
        <color auto="1"/>
      </bottom>
      <diagonal/>
    </border>
    <border>
      <left/>
      <right style="thin">
        <color indexed="64"/>
      </right>
      <top style="medium">
        <color indexed="64"/>
      </top>
      <bottom style="hair">
        <color auto="1"/>
      </bottom>
      <diagonal/>
    </border>
    <border>
      <left style="medium">
        <color indexed="64"/>
      </left>
      <right style="hair">
        <color indexed="64"/>
      </right>
      <top/>
      <bottom style="medium">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thin">
        <color auto="1"/>
      </bottom>
      <diagonal/>
    </border>
    <border>
      <left style="thin">
        <color indexed="64"/>
      </left>
      <right/>
      <top/>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style="thin">
        <color indexed="64"/>
      </right>
      <top style="thin">
        <color auto="1"/>
      </top>
      <bottom style="medium">
        <color auto="1"/>
      </bottom>
      <diagonal/>
    </border>
    <border>
      <left style="thin">
        <color indexed="64"/>
      </left>
      <right/>
      <top style="thin">
        <color auto="1"/>
      </top>
      <bottom style="medium">
        <color auto="1"/>
      </bottom>
      <diagonal/>
    </border>
    <border>
      <left/>
      <right style="hair">
        <color indexed="64"/>
      </right>
      <top style="thin">
        <color auto="1"/>
      </top>
      <bottom style="medium">
        <color auto="1"/>
      </bottom>
      <diagonal/>
    </border>
    <border>
      <left style="hair">
        <color auto="1"/>
      </left>
      <right/>
      <top style="thin">
        <color auto="1"/>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36">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5" fillId="0" borderId="0" xfId="0" applyFont="1" applyAlignment="1">
      <alignment vertical="center" wrapText="1"/>
    </xf>
    <xf numFmtId="0" fontId="11" fillId="0" borderId="48" xfId="0" applyFont="1" applyBorder="1">
      <alignment vertical="center"/>
    </xf>
    <xf numFmtId="0" fontId="7" fillId="0" borderId="0" xfId="0" applyFont="1">
      <alignment vertical="center"/>
    </xf>
    <xf numFmtId="0" fontId="20" fillId="0" borderId="27" xfId="0" applyFont="1" applyBorder="1" applyAlignment="1">
      <alignment horizontal="right" vertical="center" wrapText="1"/>
    </xf>
    <xf numFmtId="0" fontId="18" fillId="0" borderId="0" xfId="0" applyFont="1" applyAlignment="1">
      <alignment horizontal="left" vertical="center"/>
    </xf>
    <xf numFmtId="0" fontId="6" fillId="0" borderId="41" xfId="0" applyFont="1" applyBorder="1">
      <alignment vertical="center"/>
    </xf>
    <xf numFmtId="0" fontId="7" fillId="0" borderId="59" xfId="0" applyFont="1" applyBorder="1" applyProtection="1">
      <alignment vertical="center"/>
      <protection locked="0"/>
    </xf>
    <xf numFmtId="0" fontId="7" fillId="0" borderId="32" xfId="0" applyFont="1" applyBorder="1" applyProtection="1">
      <alignment vertical="center"/>
      <protection locked="0"/>
    </xf>
    <xf numFmtId="0" fontId="7" fillId="0" borderId="37" xfId="0" applyFont="1" applyBorder="1" applyProtection="1">
      <alignment vertical="center"/>
      <protection locked="0"/>
    </xf>
    <xf numFmtId="0" fontId="7" fillId="0" borderId="10" xfId="0" applyFont="1" applyBorder="1" applyProtection="1">
      <alignment vertical="center"/>
      <protection locked="0"/>
    </xf>
    <xf numFmtId="0" fontId="10" fillId="0" borderId="0" xfId="0" applyFont="1">
      <alignment vertical="center"/>
    </xf>
    <xf numFmtId="0" fontId="13" fillId="0" borderId="0" xfId="0" applyFont="1" applyAlignment="1">
      <alignment vertical="center" wrapText="1"/>
    </xf>
    <xf numFmtId="0" fontId="20" fillId="0" borderId="37" xfId="0" applyFont="1" applyBorder="1" applyAlignment="1">
      <alignment horizontal="right" vertical="center"/>
    </xf>
    <xf numFmtId="0" fontId="20" fillId="0" borderId="37" xfId="0" applyFont="1" applyBorder="1" applyAlignment="1">
      <alignment horizontal="center" vertical="center"/>
    </xf>
    <xf numFmtId="0" fontId="20" fillId="0" borderId="58" xfId="0" applyFont="1" applyBorder="1" applyAlignment="1">
      <alignment horizontal="right" vertical="center"/>
    </xf>
    <xf numFmtId="38" fontId="20" fillId="4" borderId="58" xfId="1" applyFont="1" applyFill="1" applyBorder="1" applyAlignment="1" applyProtection="1">
      <alignment vertical="center"/>
    </xf>
    <xf numFmtId="0" fontId="11" fillId="4" borderId="60" xfId="0" applyFont="1" applyFill="1" applyBorder="1">
      <alignment vertical="center"/>
    </xf>
    <xf numFmtId="0" fontId="20" fillId="4" borderId="60" xfId="0" applyFont="1" applyFill="1" applyBorder="1">
      <alignment vertical="center"/>
    </xf>
    <xf numFmtId="0" fontId="20" fillId="0" borderId="10" xfId="0" applyFont="1" applyBorder="1" applyAlignment="1">
      <alignment horizontal="right" vertical="center"/>
    </xf>
    <xf numFmtId="0" fontId="20" fillId="0" borderId="10" xfId="0" applyFont="1" applyBorder="1" applyAlignment="1">
      <alignment horizontal="center" vertical="center"/>
    </xf>
    <xf numFmtId="0" fontId="20" fillId="0" borderId="31" xfId="0" applyFont="1" applyBorder="1" applyAlignment="1">
      <alignment horizontal="right" vertical="center"/>
    </xf>
    <xf numFmtId="38" fontId="20" fillId="4" borderId="17" xfId="1" applyFont="1" applyFill="1" applyBorder="1" applyAlignment="1" applyProtection="1">
      <alignment vertical="center"/>
    </xf>
    <xf numFmtId="0" fontId="20" fillId="4" borderId="64" xfId="0" applyFont="1" applyFill="1" applyBorder="1">
      <alignment vertical="center"/>
    </xf>
    <xf numFmtId="0" fontId="20" fillId="4" borderId="34" xfId="0" applyFont="1" applyFill="1" applyBorder="1">
      <alignment vertical="center"/>
    </xf>
    <xf numFmtId="0" fontId="15" fillId="0" borderId="0" xfId="0" applyFont="1" applyAlignment="1">
      <alignment horizontal="left" vertical="top"/>
    </xf>
    <xf numFmtId="0" fontId="6" fillId="0" borderId="20" xfId="0" applyFont="1" applyBorder="1">
      <alignment vertical="center"/>
    </xf>
    <xf numFmtId="0" fontId="7" fillId="0" borderId="0" xfId="0" applyFont="1" applyAlignment="1"/>
    <xf numFmtId="0" fontId="17" fillId="0" borderId="0" xfId="0" applyFont="1" applyAlignment="1"/>
    <xf numFmtId="0" fontId="15"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vertical="top"/>
    </xf>
    <xf numFmtId="0" fontId="18" fillId="0" borderId="0" xfId="0" applyFont="1" applyAlignment="1">
      <alignment horizontal="center" vertical="center"/>
    </xf>
    <xf numFmtId="0" fontId="18" fillId="0" borderId="0" xfId="0" applyFont="1">
      <alignment vertical="center"/>
    </xf>
    <xf numFmtId="0" fontId="18" fillId="0" borderId="1" xfId="0" applyFont="1" applyBorder="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lignment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lignment vertical="center"/>
    </xf>
    <xf numFmtId="0" fontId="18" fillId="0" borderId="3" xfId="0" applyFont="1" applyBorder="1" applyAlignment="1">
      <alignment vertical="center" wrapText="1"/>
    </xf>
    <xf numFmtId="0" fontId="18" fillId="0" borderId="4"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horizontal="left" vertical="top"/>
    </xf>
    <xf numFmtId="38" fontId="20" fillId="6" borderId="58" xfId="1" applyFont="1" applyFill="1" applyBorder="1" applyAlignment="1" applyProtection="1">
      <alignment vertical="center"/>
    </xf>
    <xf numFmtId="0" fontId="11" fillId="6" borderId="60" xfId="0" applyFont="1" applyFill="1" applyBorder="1">
      <alignment vertical="center"/>
    </xf>
    <xf numFmtId="0" fontId="20" fillId="6" borderId="60" xfId="0" applyFont="1" applyFill="1" applyBorder="1">
      <alignment vertical="center"/>
    </xf>
    <xf numFmtId="38" fontId="20" fillId="6" borderId="17" xfId="1" applyFont="1" applyFill="1" applyBorder="1" applyAlignment="1" applyProtection="1">
      <alignment vertical="center"/>
    </xf>
    <xf numFmtId="0" fontId="20" fillId="6" borderId="64" xfId="0" applyFont="1" applyFill="1" applyBorder="1">
      <alignment vertical="center"/>
    </xf>
    <xf numFmtId="0" fontId="20" fillId="6" borderId="34" xfId="0" applyFont="1" applyFill="1" applyBorder="1">
      <alignment vertical="center"/>
    </xf>
    <xf numFmtId="0" fontId="21" fillId="0" borderId="41" xfId="0" applyFont="1" applyBorder="1">
      <alignment vertical="center"/>
    </xf>
    <xf numFmtId="0" fontId="12" fillId="0" borderId="10" xfId="0" applyFont="1" applyBorder="1" applyAlignment="1">
      <alignment vertical="top"/>
    </xf>
    <xf numFmtId="0" fontId="10" fillId="0" borderId="10" xfId="0" applyFont="1" applyBorder="1">
      <alignment vertical="center"/>
    </xf>
    <xf numFmtId="0" fontId="12" fillId="0" borderId="0" xfId="0" applyFont="1" applyAlignment="1">
      <alignment horizontal="center" vertical="center"/>
    </xf>
    <xf numFmtId="0" fontId="18" fillId="0" borderId="58" xfId="0" applyFont="1" applyBorder="1" applyAlignment="1">
      <alignment vertical="center" shrinkToFit="1"/>
    </xf>
    <xf numFmtId="0" fontId="20" fillId="0" borderId="58" xfId="0" applyFont="1" applyBorder="1" applyAlignment="1">
      <alignment vertical="center" shrinkToFit="1"/>
    </xf>
    <xf numFmtId="0" fontId="18" fillId="0" borderId="31" xfId="0" applyFont="1" applyBorder="1" applyAlignment="1">
      <alignment vertical="center" shrinkToFit="1"/>
    </xf>
    <xf numFmtId="0" fontId="20" fillId="0" borderId="31" xfId="0" applyFont="1" applyBorder="1" applyAlignment="1">
      <alignment vertical="center" shrinkToFit="1"/>
    </xf>
    <xf numFmtId="176" fontId="28" fillId="0" borderId="0" xfId="0" applyNumberFormat="1" applyFont="1">
      <alignment vertical="center"/>
    </xf>
    <xf numFmtId="0" fontId="13" fillId="0" borderId="0" xfId="0" applyFont="1">
      <alignment vertical="center"/>
    </xf>
    <xf numFmtId="0" fontId="31" fillId="0" borderId="0" xfId="0" applyFont="1">
      <alignment vertical="center"/>
    </xf>
    <xf numFmtId="0" fontId="18" fillId="0" borderId="80" xfId="0" applyFont="1" applyBorder="1">
      <alignment vertical="center"/>
    </xf>
    <xf numFmtId="0" fontId="18" fillId="0" borderId="80" xfId="0" applyFont="1" applyBorder="1" applyAlignment="1">
      <alignment vertical="center" wrapText="1"/>
    </xf>
    <xf numFmtId="0" fontId="18" fillId="0" borderId="40" xfId="0" applyFont="1" applyBorder="1" applyAlignment="1">
      <alignment horizontal="left" vertical="center"/>
    </xf>
    <xf numFmtId="0" fontId="18" fillId="0" borderId="82" xfId="0" applyFont="1" applyBorder="1">
      <alignment vertical="center"/>
    </xf>
    <xf numFmtId="0" fontId="18" fillId="0" borderId="83" xfId="0" applyFont="1" applyBorder="1">
      <alignment vertical="center"/>
    </xf>
    <xf numFmtId="0" fontId="5" fillId="0" borderId="62" xfId="0" applyFont="1" applyBorder="1">
      <alignment vertical="center"/>
    </xf>
    <xf numFmtId="0" fontId="7" fillId="0" borderId="0" xfId="0" applyFont="1" applyAlignment="1">
      <alignment horizontal="right" vertical="center"/>
    </xf>
    <xf numFmtId="0" fontId="7" fillId="0" borderId="59" xfId="0" applyFont="1" applyBorder="1" applyAlignment="1" applyProtection="1">
      <alignment horizontal="right" vertical="center"/>
      <protection locked="0"/>
    </xf>
    <xf numFmtId="0" fontId="7" fillId="0" borderId="37" xfId="0" applyFont="1" applyBorder="1" applyAlignment="1" applyProtection="1">
      <alignment horizontal="right" vertical="center"/>
      <protection locked="0"/>
    </xf>
    <xf numFmtId="0" fontId="7" fillId="0" borderId="0" xfId="0" applyFont="1" applyAlignment="1">
      <alignment horizontal="center" vertical="center"/>
    </xf>
    <xf numFmtId="0" fontId="32" fillId="0" borderId="0" xfId="0" applyFont="1" applyAlignment="1">
      <alignment horizontal="left" vertical="center"/>
    </xf>
    <xf numFmtId="0" fontId="18" fillId="0" borderId="13" xfId="0" applyFont="1" applyBorder="1" applyAlignment="1">
      <alignment horizontal="right" vertical="center"/>
    </xf>
    <xf numFmtId="0" fontId="18" fillId="0" borderId="3" xfId="0" applyFont="1" applyBorder="1" applyAlignment="1">
      <alignment horizontal="right" vertical="center"/>
    </xf>
    <xf numFmtId="0" fontId="18" fillId="0" borderId="0" xfId="0" applyFont="1" applyAlignment="1">
      <alignment horizontal="right" vertical="top"/>
    </xf>
    <xf numFmtId="0" fontId="18" fillId="0" borderId="0" xfId="0" applyFont="1" applyAlignment="1">
      <alignment horizontal="right" vertical="center"/>
    </xf>
    <xf numFmtId="38" fontId="33" fillId="0" borderId="81" xfId="1" applyFont="1" applyFill="1" applyBorder="1" applyAlignment="1">
      <alignment horizontal="right" vertical="center"/>
    </xf>
    <xf numFmtId="38" fontId="33" fillId="0" borderId="0" xfId="1" applyFont="1" applyFill="1" applyBorder="1" applyAlignment="1">
      <alignment horizontal="right" vertical="center"/>
    </xf>
    <xf numFmtId="0" fontId="18" fillId="9" borderId="0" xfId="0" applyFont="1" applyFill="1">
      <alignment vertical="center"/>
    </xf>
    <xf numFmtId="0" fontId="18" fillId="0" borderId="97" xfId="0" applyFont="1" applyBorder="1">
      <alignment vertical="center"/>
    </xf>
    <xf numFmtId="0" fontId="18" fillId="0" borderId="97" xfId="0" applyFont="1" applyBorder="1" applyAlignment="1">
      <alignment vertical="center" wrapText="1"/>
    </xf>
    <xf numFmtId="0" fontId="18" fillId="0" borderId="97" xfId="0" applyFont="1" applyBorder="1" applyAlignment="1">
      <alignment horizontal="right" vertical="center"/>
    </xf>
    <xf numFmtId="0" fontId="18" fillId="0" borderId="98" xfId="0" applyFont="1" applyBorder="1" applyAlignment="1">
      <alignment horizontal="left" vertical="center"/>
    </xf>
    <xf numFmtId="0" fontId="18" fillId="0" borderId="99" xfId="0" applyFont="1" applyBorder="1">
      <alignment vertical="center"/>
    </xf>
    <xf numFmtId="0" fontId="34" fillId="8" borderId="100" xfId="0" applyFont="1" applyFill="1" applyBorder="1">
      <alignment vertical="center"/>
    </xf>
    <xf numFmtId="0" fontId="34" fillId="8" borderId="101" xfId="0" applyFont="1" applyFill="1" applyBorder="1">
      <alignment vertical="center"/>
    </xf>
    <xf numFmtId="0" fontId="34" fillId="0" borderId="0" xfId="0" applyFont="1">
      <alignment vertical="center"/>
    </xf>
    <xf numFmtId="0" fontId="35" fillId="0" borderId="0" xfId="0" applyFont="1">
      <alignment vertical="center"/>
    </xf>
    <xf numFmtId="0" fontId="18" fillId="8" borderId="101" xfId="0" applyFont="1" applyFill="1" applyBorder="1">
      <alignment vertical="center"/>
    </xf>
    <xf numFmtId="0" fontId="18" fillId="8" borderId="102" xfId="0" applyFont="1" applyFill="1" applyBorder="1">
      <alignment vertical="center"/>
    </xf>
    <xf numFmtId="0" fontId="34" fillId="0" borderId="100" xfId="0" applyFont="1" applyBorder="1">
      <alignment vertical="center"/>
    </xf>
    <xf numFmtId="0" fontId="18" fillId="0" borderId="101" xfId="0" applyFont="1" applyBorder="1">
      <alignment vertical="center"/>
    </xf>
    <xf numFmtId="0" fontId="18" fillId="0" borderId="102" xfId="0" applyFont="1" applyBorder="1">
      <alignment vertical="center"/>
    </xf>
    <xf numFmtId="0" fontId="34" fillId="0" borderId="61" xfId="0" applyFont="1" applyBorder="1">
      <alignment vertical="center"/>
    </xf>
    <xf numFmtId="0" fontId="18" fillId="0" borderId="50" xfId="0" applyFont="1" applyBorder="1">
      <alignment vertical="center"/>
    </xf>
    <xf numFmtId="0" fontId="18" fillId="0" borderId="55" xfId="0" applyFont="1" applyBorder="1">
      <alignment vertical="center"/>
    </xf>
    <xf numFmtId="0" fontId="34" fillId="0" borderId="62" xfId="0" applyFont="1" applyBorder="1">
      <alignment vertical="center"/>
    </xf>
    <xf numFmtId="0" fontId="34" fillId="0" borderId="91" xfId="0" applyFont="1" applyBorder="1">
      <alignment vertical="center"/>
    </xf>
    <xf numFmtId="0" fontId="18" fillId="0" borderId="64" xfId="0" applyFont="1" applyBorder="1">
      <alignment vertical="center"/>
    </xf>
    <xf numFmtId="0" fontId="18" fillId="0" borderId="41" xfId="0" applyFont="1" applyBorder="1">
      <alignment vertical="center"/>
    </xf>
    <xf numFmtId="0" fontId="18" fillId="0" borderId="56" xfId="0" applyFont="1" applyBorder="1">
      <alignment vertical="center"/>
    </xf>
    <xf numFmtId="0" fontId="35" fillId="7" borderId="0" xfId="0" applyFont="1" applyFill="1">
      <alignment vertical="center"/>
    </xf>
    <xf numFmtId="0" fontId="34" fillId="0" borderId="101" xfId="0" applyFont="1" applyBorder="1">
      <alignment vertical="center"/>
    </xf>
    <xf numFmtId="0" fontId="18" fillId="8" borderId="103" xfId="0" applyFont="1" applyFill="1" applyBorder="1">
      <alignment vertical="center"/>
    </xf>
    <xf numFmtId="0" fontId="36" fillId="0" borderId="0" xfId="4" applyAlignment="1">
      <alignment vertical="center"/>
    </xf>
    <xf numFmtId="0" fontId="18" fillId="10" borderId="0" xfId="0" applyFont="1" applyFill="1">
      <alignment vertical="center"/>
    </xf>
    <xf numFmtId="0" fontId="18" fillId="11" borderId="104" xfId="0" applyFont="1" applyFill="1" applyBorder="1">
      <alignment vertical="center"/>
    </xf>
    <xf numFmtId="0" fontId="18" fillId="11" borderId="105" xfId="0" applyFont="1" applyFill="1" applyBorder="1">
      <alignment vertical="center"/>
    </xf>
    <xf numFmtId="0" fontId="18" fillId="11" borderId="106" xfId="0" applyFont="1" applyFill="1" applyBorder="1">
      <alignment vertical="center"/>
    </xf>
    <xf numFmtId="0" fontId="18" fillId="10" borderId="41" xfId="0" applyFont="1" applyFill="1" applyBorder="1">
      <alignment vertical="center"/>
    </xf>
    <xf numFmtId="0" fontId="18" fillId="12" borderId="64" xfId="0" applyFont="1" applyFill="1" applyBorder="1">
      <alignment vertical="center"/>
    </xf>
    <xf numFmtId="0" fontId="18" fillId="12" borderId="50" xfId="0" applyFont="1" applyFill="1" applyBorder="1">
      <alignment vertical="center"/>
    </xf>
    <xf numFmtId="0" fontId="18" fillId="12" borderId="0" xfId="0" applyFont="1" applyFill="1">
      <alignment vertical="center"/>
    </xf>
    <xf numFmtId="177" fontId="18" fillId="0" borderId="0" xfId="0" applyNumberFormat="1" applyFont="1">
      <alignment vertical="center"/>
    </xf>
    <xf numFmtId="177" fontId="18" fillId="12" borderId="0" xfId="0" applyNumberFormat="1" applyFont="1" applyFill="1">
      <alignment vertical="center"/>
    </xf>
    <xf numFmtId="177" fontId="18" fillId="0" borderId="41" xfId="0" applyNumberFormat="1" applyFont="1" applyBorder="1">
      <alignment vertical="center"/>
    </xf>
    <xf numFmtId="0" fontId="7" fillId="0" borderId="71" xfId="0" applyFont="1" applyBorder="1">
      <alignment vertical="center"/>
    </xf>
    <xf numFmtId="0" fontId="37" fillId="0" borderId="0" xfId="0" applyFont="1">
      <alignment vertical="center"/>
    </xf>
    <xf numFmtId="177" fontId="18" fillId="0" borderId="0" xfId="0" applyNumberFormat="1" applyFont="1" applyFill="1">
      <alignment vertical="center"/>
    </xf>
    <xf numFmtId="0" fontId="18" fillId="0" borderId="64" xfId="0" applyFont="1" applyFill="1" applyBorder="1">
      <alignment vertical="center"/>
    </xf>
    <xf numFmtId="0" fontId="18" fillId="12" borderId="0" xfId="0" applyFont="1" applyFill="1" applyAlignment="1">
      <alignment horizontal="right" vertical="center"/>
    </xf>
    <xf numFmtId="0" fontId="7" fillId="0" borderId="37" xfId="0" applyFont="1" applyBorder="1" applyAlignment="1" applyProtection="1">
      <alignment vertical="center" shrinkToFit="1"/>
      <protection locked="0"/>
    </xf>
    <xf numFmtId="0" fontId="18" fillId="0" borderId="0" xfId="0" applyFont="1" applyBorder="1">
      <alignment vertical="center"/>
    </xf>
    <xf numFmtId="0" fontId="34" fillId="0" borderId="101" xfId="0" applyFont="1" applyFill="1" applyBorder="1">
      <alignment vertical="center"/>
    </xf>
    <xf numFmtId="0" fontId="7" fillId="0" borderId="59" xfId="0" applyFont="1" applyBorder="1" applyAlignment="1" applyProtection="1">
      <alignment vertical="center" shrinkToFit="1"/>
      <protection locked="0"/>
    </xf>
    <xf numFmtId="0" fontId="20" fillId="0" borderId="58" xfId="0" applyFont="1" applyBorder="1" applyAlignment="1" applyProtection="1">
      <alignment vertical="center" shrinkToFit="1"/>
    </xf>
    <xf numFmtId="0" fontId="7" fillId="0" borderId="32" xfId="0" applyFont="1" applyBorder="1" applyAlignment="1" applyProtection="1">
      <alignment vertical="center" shrinkToFit="1"/>
      <protection locked="0"/>
    </xf>
    <xf numFmtId="0" fontId="20" fillId="0" borderId="31" xfId="0" applyFont="1" applyBorder="1" applyAlignment="1" applyProtection="1">
      <alignment vertical="center" shrinkToFit="1"/>
    </xf>
    <xf numFmtId="0" fontId="18" fillId="0" borderId="116" xfId="0" applyFont="1" applyBorder="1">
      <alignment vertical="center"/>
    </xf>
    <xf numFmtId="177" fontId="18" fillId="0" borderId="117" xfId="0" applyNumberFormat="1" applyFont="1" applyBorder="1">
      <alignment vertical="center"/>
    </xf>
    <xf numFmtId="0" fontId="18" fillId="10" borderId="117" xfId="0" applyFont="1" applyFill="1" applyBorder="1">
      <alignment vertical="center"/>
    </xf>
    <xf numFmtId="0" fontId="18" fillId="0" borderId="118" xfId="0" applyFont="1" applyBorder="1">
      <alignment vertical="center"/>
    </xf>
    <xf numFmtId="0" fontId="18" fillId="0" borderId="50" xfId="0" applyFont="1" applyFill="1" applyBorder="1">
      <alignment vertical="center"/>
    </xf>
    <xf numFmtId="0" fontId="6" fillId="3" borderId="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9" fillId="3" borderId="10"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48" xfId="0" applyFont="1" applyFill="1" applyBorder="1" applyAlignment="1">
      <alignment horizontal="center" vertical="center"/>
    </xf>
    <xf numFmtId="0" fontId="7" fillId="0" borderId="3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0" borderId="59" xfId="0" applyFont="1" applyBorder="1" applyAlignment="1" applyProtection="1">
      <alignment horizontal="right" vertical="center"/>
      <protection locked="0"/>
    </xf>
    <xf numFmtId="0" fontId="7" fillId="0" borderId="37" xfId="0" applyFont="1" applyBorder="1" applyAlignment="1" applyProtection="1">
      <alignment horizontal="right" vertical="center"/>
      <protection locked="0"/>
    </xf>
    <xf numFmtId="0" fontId="11" fillId="4" borderId="58" xfId="0" applyFont="1" applyFill="1" applyBorder="1" applyAlignment="1">
      <alignment horizontal="center" vertical="center" shrinkToFit="1"/>
    </xf>
    <xf numFmtId="0" fontId="11" fillId="4" borderId="69" xfId="0" applyFont="1" applyFill="1" applyBorder="1" applyAlignment="1">
      <alignment horizontal="center" vertical="center" shrinkToFit="1"/>
    </xf>
    <xf numFmtId="38" fontId="7" fillId="4" borderId="69" xfId="1" applyFont="1" applyFill="1" applyBorder="1" applyAlignment="1" applyProtection="1">
      <alignment horizontal="right" vertical="center" shrinkToFit="1"/>
    </xf>
    <xf numFmtId="38" fontId="7" fillId="4" borderId="59" xfId="1" applyFont="1" applyFill="1" applyBorder="1" applyAlignment="1" applyProtection="1">
      <alignment horizontal="right" vertical="center" shrinkToFit="1"/>
    </xf>
    <xf numFmtId="38" fontId="7" fillId="4" borderId="37" xfId="1" applyFont="1" applyFill="1" applyBorder="1" applyAlignment="1" applyProtection="1">
      <alignment horizontal="right" vertical="center"/>
    </xf>
    <xf numFmtId="0" fontId="6" fillId="3" borderId="21"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32"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31" xfId="0" applyFont="1" applyFill="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pplyProtection="1">
      <alignment horizontal="right" vertical="center"/>
      <protection locked="0"/>
    </xf>
    <xf numFmtId="0" fontId="13" fillId="0" borderId="0" xfId="0" applyFont="1" applyAlignment="1" applyProtection="1">
      <alignment horizontal="left" vertical="center" wrapText="1" shrinkToFit="1"/>
      <protection locked="0"/>
    </xf>
    <xf numFmtId="0" fontId="29" fillId="0" borderId="0" xfId="0" applyFont="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0" borderId="25"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34" xfId="0" applyFont="1" applyBorder="1" applyAlignment="1" applyProtection="1">
      <alignment horizontal="left" vertical="center" shrinkToFit="1"/>
      <protection locked="0"/>
    </xf>
    <xf numFmtId="0" fontId="18" fillId="3" borderId="61"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13" fillId="0" borderId="62"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3" borderId="14" xfId="0" applyFont="1" applyFill="1" applyBorder="1" applyAlignment="1">
      <alignment horizontal="center" vertical="center"/>
    </xf>
    <xf numFmtId="0" fontId="6" fillId="3" borderId="51" xfId="0" applyFont="1" applyFill="1" applyBorder="1" applyAlignment="1">
      <alignment horizontal="center" vertical="center"/>
    </xf>
    <xf numFmtId="0" fontId="7" fillId="0" borderId="10" xfId="0" applyFont="1" applyBorder="1" applyAlignment="1" applyProtection="1">
      <alignment horizontal="center" vertical="center"/>
      <protection locked="0"/>
    </xf>
    <xf numFmtId="0" fontId="6" fillId="2" borderId="4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6" xfId="0" applyFont="1" applyFill="1" applyBorder="1" applyAlignment="1">
      <alignment horizontal="center" vertical="center"/>
    </xf>
    <xf numFmtId="0" fontId="13" fillId="0" borderId="30"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6" fillId="2" borderId="49"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50"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49" fontId="6" fillId="0" borderId="35" xfId="0" quotePrefix="1" applyNumberFormat="1" applyFont="1" applyBorder="1" applyAlignment="1">
      <alignment horizontal="center" vertical="center" shrinkToFit="1"/>
    </xf>
    <xf numFmtId="49" fontId="6" fillId="0" borderId="58" xfId="0" applyNumberFormat="1" applyFont="1" applyBorder="1" applyAlignment="1">
      <alignment horizontal="center" vertical="center" shrinkToFit="1"/>
    </xf>
    <xf numFmtId="0" fontId="7" fillId="0" borderId="59" xfId="0" applyFont="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locked="0"/>
    </xf>
    <xf numFmtId="0" fontId="7" fillId="0" borderId="58" xfId="0" applyFont="1" applyBorder="1" applyAlignment="1" applyProtection="1">
      <alignment horizontal="left" vertical="center" shrinkToFit="1"/>
      <protection locked="0"/>
    </xf>
    <xf numFmtId="0" fontId="7" fillId="0" borderId="5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59" xfId="0" applyFont="1" applyBorder="1" applyAlignment="1" applyProtection="1">
      <alignment horizontal="right" vertical="center" shrinkToFit="1"/>
      <protection locked="0"/>
    </xf>
    <xf numFmtId="0" fontId="7" fillId="0" borderId="37" xfId="0" applyFont="1" applyBorder="1" applyAlignment="1" applyProtection="1">
      <alignment horizontal="right" vertical="center" shrinkToFit="1"/>
      <protection locked="0"/>
    </xf>
    <xf numFmtId="0" fontId="6" fillId="2" borderId="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8" fillId="3" borderId="2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54" xfId="0" applyFont="1" applyFill="1" applyBorder="1" applyAlignment="1">
      <alignment horizontal="center" vertical="center"/>
    </xf>
    <xf numFmtId="0" fontId="7" fillId="0" borderId="4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18" fillId="0" borderId="18" xfId="0" applyFont="1" applyBorder="1" applyAlignment="1">
      <alignment horizontal="left" vertical="center"/>
    </xf>
    <xf numFmtId="0" fontId="18" fillId="0" borderId="12" xfId="0" applyFont="1" applyBorder="1" applyAlignment="1">
      <alignment horizontal="left" vertical="center"/>
    </xf>
    <xf numFmtId="0" fontId="18" fillId="0" borderId="19" xfId="0" applyFont="1" applyBorder="1" applyAlignment="1">
      <alignment horizontal="left" vertical="center"/>
    </xf>
    <xf numFmtId="0" fontId="7" fillId="0" borderId="18"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18" fillId="0" borderId="71" xfId="0" applyFont="1" applyBorder="1" applyAlignment="1">
      <alignment horizontal="left"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68" xfId="0" applyFont="1" applyBorder="1" applyAlignment="1">
      <alignment horizontal="left" vertical="center"/>
    </xf>
    <xf numFmtId="0" fontId="18" fillId="0" borderId="41" xfId="0" applyFont="1" applyBorder="1" applyAlignment="1">
      <alignment horizontal="left" vertical="center"/>
    </xf>
    <xf numFmtId="0" fontId="18" fillId="0" borderId="67" xfId="0" applyFont="1" applyBorder="1" applyAlignment="1">
      <alignment horizontal="left" vertical="center"/>
    </xf>
    <xf numFmtId="0" fontId="13" fillId="0" borderId="37" xfId="0" applyFont="1" applyBorder="1" applyAlignment="1">
      <alignment horizontal="center" vertical="center"/>
    </xf>
    <xf numFmtId="0" fontId="13" fillId="0" borderId="58" xfId="0" applyFont="1" applyBorder="1" applyAlignment="1">
      <alignment horizontal="center" vertical="center"/>
    </xf>
    <xf numFmtId="177" fontId="13" fillId="0" borderId="37" xfId="0" applyNumberFormat="1" applyFont="1" applyBorder="1" applyAlignment="1" applyProtection="1">
      <alignment horizontal="center" vertical="center"/>
      <protection locked="0"/>
    </xf>
    <xf numFmtId="177" fontId="13" fillId="0" borderId="60" xfId="0" applyNumberFormat="1" applyFont="1" applyBorder="1" applyAlignment="1" applyProtection="1">
      <alignment horizontal="center" vertical="center"/>
      <protection locked="0"/>
    </xf>
    <xf numFmtId="0" fontId="6" fillId="3" borderId="37" xfId="0" applyFont="1" applyFill="1" applyBorder="1" applyAlignment="1">
      <alignment horizontal="center" vertical="center"/>
    </xf>
    <xf numFmtId="0" fontId="6" fillId="3" borderId="58" xfId="0" applyFont="1" applyFill="1" applyBorder="1" applyAlignment="1">
      <alignment horizontal="center" vertical="center"/>
    </xf>
    <xf numFmtId="0" fontId="13" fillId="0" borderId="93" xfId="0" applyFont="1" applyBorder="1" applyAlignment="1" applyProtection="1">
      <alignment horizontal="center" vertical="center" wrapText="1"/>
      <protection locked="0"/>
    </xf>
    <xf numFmtId="0" fontId="13" fillId="0" borderId="62"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6" fillId="2" borderId="88" xfId="0" applyFont="1" applyFill="1" applyBorder="1" applyAlignment="1">
      <alignment horizontal="center" vertical="center"/>
    </xf>
    <xf numFmtId="0" fontId="6" fillId="2" borderId="69" xfId="0" applyFont="1" applyFill="1" applyBorder="1" applyAlignment="1">
      <alignment horizontal="center" vertical="center"/>
    </xf>
    <xf numFmtId="0" fontId="18" fillId="3" borderId="93"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31" xfId="0" applyFont="1" applyFill="1" applyBorder="1" applyAlignment="1">
      <alignment horizontal="center" vertical="center"/>
    </xf>
    <xf numFmtId="0" fontId="24" fillId="3" borderId="62"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18" fillId="3" borderId="59"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58" xfId="0" applyFont="1" applyFill="1" applyBorder="1" applyAlignment="1">
      <alignment horizontal="center" vertical="center"/>
    </xf>
    <xf numFmtId="0" fontId="13" fillId="0" borderId="59"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9" fillId="3" borderId="44" xfId="0" applyFont="1" applyFill="1" applyBorder="1" applyAlignment="1">
      <alignment horizontal="center" vertical="center" shrinkToFit="1"/>
    </xf>
    <xf numFmtId="0" fontId="19" fillId="3" borderId="92" xfId="0" applyFont="1" applyFill="1" applyBorder="1" applyAlignment="1">
      <alignment horizontal="center" vertical="center" shrinkToFit="1"/>
    </xf>
    <xf numFmtId="0" fontId="14" fillId="0" borderId="94"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22" fillId="0" borderId="62" xfId="0" applyFont="1" applyBorder="1" applyAlignment="1">
      <alignment horizontal="center" vertical="center"/>
    </xf>
    <xf numFmtId="0" fontId="23" fillId="0" borderId="62" xfId="0" applyFont="1" applyBorder="1" applyAlignment="1">
      <alignment horizontal="center" vertical="center"/>
    </xf>
    <xf numFmtId="0" fontId="23" fillId="0" borderId="91" xfId="0" applyFont="1" applyBorder="1" applyAlignment="1">
      <alignment horizontal="center" vertical="center"/>
    </xf>
    <xf numFmtId="0" fontId="23" fillId="0" borderId="10" xfId="0" applyFont="1" applyBorder="1" applyAlignment="1">
      <alignment horizontal="center" vertical="center"/>
    </xf>
    <xf numFmtId="0" fontId="23" fillId="0" borderId="48" xfId="0" applyFont="1" applyBorder="1" applyAlignment="1">
      <alignment horizontal="center" vertical="center"/>
    </xf>
    <xf numFmtId="0" fontId="7" fillId="5" borderId="65"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wrapText="1"/>
      <protection locked="0"/>
    </xf>
    <xf numFmtId="0" fontId="7" fillId="0" borderId="27" xfId="0" applyFont="1" applyBorder="1" applyAlignment="1" applyProtection="1">
      <alignment horizontal="right" vertical="center" wrapText="1"/>
      <protection locked="0"/>
    </xf>
    <xf numFmtId="0" fontId="20" fillId="0" borderId="27" xfId="0" applyFont="1" applyBorder="1" applyAlignment="1">
      <alignment horizontal="center" vertical="center" wrapText="1"/>
    </xf>
    <xf numFmtId="0" fontId="20" fillId="0" borderId="39" xfId="0" applyFont="1" applyBorder="1" applyAlignment="1">
      <alignment horizontal="center" vertical="center" wrapText="1"/>
    </xf>
    <xf numFmtId="38" fontId="7" fillId="4" borderId="0" xfId="1" applyFont="1" applyFill="1" applyBorder="1" applyAlignment="1" applyProtection="1">
      <alignment horizontal="right" vertical="center"/>
    </xf>
    <xf numFmtId="0" fontId="11" fillId="2" borderId="10"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38" fontId="7" fillId="4" borderId="23" xfId="0" applyNumberFormat="1" applyFont="1" applyFill="1" applyBorder="1" applyAlignment="1">
      <alignment horizontal="right" vertical="center"/>
    </xf>
    <xf numFmtId="0" fontId="7" fillId="4" borderId="23" xfId="0" applyFont="1" applyFill="1" applyBorder="1" applyAlignment="1">
      <alignment horizontal="right" vertical="center"/>
    </xf>
    <xf numFmtId="0" fontId="7" fillId="4" borderId="33" xfId="0" applyFont="1" applyFill="1" applyBorder="1" applyAlignment="1">
      <alignment horizontal="right" vertical="center"/>
    </xf>
    <xf numFmtId="49" fontId="6" fillId="0" borderId="9" xfId="0" quotePrefix="1"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0" fontId="7" fillId="0" borderId="32"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31" xfId="0" applyFont="1" applyBorder="1" applyAlignment="1" applyProtection="1">
      <alignment horizontal="left" vertical="center" shrinkToFit="1"/>
      <protection locked="0"/>
    </xf>
    <xf numFmtId="0" fontId="7" fillId="0" borderId="32" xfId="0" applyFont="1" applyBorder="1" applyAlignment="1" applyProtection="1">
      <alignment horizontal="center" vertical="center" shrinkToFit="1"/>
      <protection locked="0"/>
    </xf>
    <xf numFmtId="0" fontId="11" fillId="4" borderId="17" xfId="0" applyFont="1" applyFill="1" applyBorder="1" applyAlignment="1">
      <alignment horizontal="center" vertical="center" shrinkToFit="1"/>
    </xf>
    <xf numFmtId="0" fontId="11" fillId="4" borderId="76" xfId="0" applyFont="1" applyFill="1" applyBorder="1" applyAlignment="1">
      <alignment horizontal="center" vertical="center" shrinkToFit="1"/>
    </xf>
    <xf numFmtId="38" fontId="7" fillId="4" borderId="76" xfId="1" applyFont="1" applyFill="1" applyBorder="1" applyAlignment="1" applyProtection="1">
      <alignment horizontal="right" vertical="center" shrinkToFit="1"/>
    </xf>
    <xf numFmtId="38" fontId="7" fillId="4" borderId="71" xfId="1" applyFont="1" applyFill="1" applyBorder="1" applyAlignment="1" applyProtection="1">
      <alignment horizontal="right" vertical="center" shrinkToFit="1"/>
    </xf>
    <xf numFmtId="0" fontId="18" fillId="2" borderId="2"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114" xfId="0" applyFont="1" applyBorder="1" applyAlignment="1">
      <alignment horizontal="center" vertical="center"/>
    </xf>
    <xf numFmtId="0" fontId="18" fillId="0" borderId="113" xfId="0" applyFont="1" applyBorder="1" applyAlignment="1">
      <alignment horizontal="center" vertical="center"/>
    </xf>
    <xf numFmtId="0" fontId="7" fillId="0" borderId="115" xfId="0" applyFont="1" applyBorder="1" applyAlignment="1" applyProtection="1">
      <alignment horizontal="center" vertical="center"/>
      <protection locked="0"/>
    </xf>
    <xf numFmtId="0" fontId="13" fillId="0" borderId="110" xfId="0" applyFont="1" applyBorder="1" applyAlignment="1" applyProtection="1">
      <alignment horizontal="center" vertical="center"/>
      <protection locked="0"/>
    </xf>
    <xf numFmtId="0" fontId="13" fillId="0" borderId="112" xfId="0" applyFont="1" applyBorder="1" applyAlignment="1" applyProtection="1">
      <alignment horizontal="center" vertical="center"/>
      <protection locked="0"/>
    </xf>
    <xf numFmtId="0" fontId="18" fillId="2" borderId="5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3" fillId="0" borderId="59" xfId="0" applyFont="1" applyBorder="1" applyAlignment="1">
      <alignment horizontal="center" vertical="center"/>
    </xf>
    <xf numFmtId="0" fontId="13" fillId="0" borderId="38" xfId="0" applyFont="1" applyBorder="1" applyAlignment="1">
      <alignment horizontal="center" vertical="center"/>
    </xf>
    <xf numFmtId="0" fontId="13" fillId="0" borderId="58" xfId="0" applyFont="1" applyBorder="1" applyAlignment="1" applyProtection="1">
      <alignment horizontal="center" vertical="center"/>
      <protection locked="0"/>
    </xf>
    <xf numFmtId="0" fontId="21" fillId="0" borderId="57" xfId="0" applyFont="1" applyBorder="1" applyAlignment="1">
      <alignment horizontal="left" vertical="center"/>
    </xf>
    <xf numFmtId="0" fontId="21" fillId="0" borderId="37" xfId="0" applyFont="1" applyBorder="1" applyAlignment="1">
      <alignment horizontal="left" vertical="center"/>
    </xf>
    <xf numFmtId="0" fontId="7" fillId="0" borderId="37" xfId="0" applyFont="1" applyBorder="1" applyAlignment="1">
      <alignment horizontal="left" vertical="center"/>
    </xf>
    <xf numFmtId="0" fontId="7" fillId="0" borderId="60" xfId="0" applyFont="1" applyBorder="1" applyAlignment="1">
      <alignment horizontal="left" vertical="center"/>
    </xf>
    <xf numFmtId="0" fontId="7" fillId="0" borderId="110" xfId="0" applyFont="1" applyBorder="1" applyAlignment="1" applyProtection="1">
      <alignment horizontal="center" vertical="center"/>
      <protection locked="0"/>
    </xf>
    <xf numFmtId="0" fontId="7" fillId="0" borderId="111" xfId="0" applyFont="1" applyBorder="1" applyAlignment="1" applyProtection="1">
      <alignment horizontal="center" vertical="center"/>
      <protection locked="0"/>
    </xf>
    <xf numFmtId="0" fontId="18" fillId="0" borderId="59" xfId="0" applyFont="1" applyBorder="1" applyAlignment="1">
      <alignment horizontal="center" vertical="center"/>
    </xf>
    <xf numFmtId="0" fontId="18" fillId="0" borderId="37" xfId="0" applyFont="1" applyBorder="1" applyAlignment="1">
      <alignment horizontal="center" vertical="center"/>
    </xf>
    <xf numFmtId="0" fontId="13" fillId="0" borderId="59"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8" fillId="0" borderId="10" xfId="0" applyFont="1" applyBorder="1" applyAlignment="1">
      <alignment horizontal="center" vertical="center"/>
    </xf>
    <xf numFmtId="0" fontId="18" fillId="0" borderId="31" xfId="0" applyFont="1" applyBorder="1" applyAlignment="1">
      <alignment horizontal="center" vertical="center"/>
    </xf>
    <xf numFmtId="0" fontId="18" fillId="0" borderId="50"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1" xfId="0" applyFont="1" applyBorder="1" applyAlignment="1">
      <alignment horizontal="center" vertical="center" wrapText="1"/>
    </xf>
    <xf numFmtId="0" fontId="7" fillId="0" borderId="0" xfId="0" applyFont="1" applyAlignment="1" applyProtection="1">
      <alignment horizontal="left" vertical="center"/>
      <protection locked="0"/>
    </xf>
    <xf numFmtId="0" fontId="16" fillId="0" borderId="0" xfId="0" applyFont="1" applyAlignment="1">
      <alignment horizontal="center" vertical="top"/>
    </xf>
    <xf numFmtId="0" fontId="16" fillId="0" borderId="5" xfId="0" applyFont="1" applyBorder="1" applyAlignment="1">
      <alignment horizontal="center" vertical="top"/>
    </xf>
    <xf numFmtId="0" fontId="18" fillId="0" borderId="108"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9"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71"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32" xfId="0" applyFont="1" applyBorder="1" applyAlignment="1" applyProtection="1">
      <alignment horizontal="center" vertical="top"/>
      <protection locked="0"/>
    </xf>
    <xf numFmtId="0" fontId="7" fillId="0" borderId="10"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18" fillId="0" borderId="57" xfId="0" applyFont="1" applyBorder="1" applyAlignment="1">
      <alignment horizontal="left" vertical="center"/>
    </xf>
    <xf numFmtId="0" fontId="18" fillId="0" borderId="37" xfId="0" applyFont="1" applyBorder="1" applyAlignment="1">
      <alignment horizontal="left" vertical="center"/>
    </xf>
    <xf numFmtId="0" fontId="18" fillId="0" borderId="60" xfId="0" applyFont="1" applyBorder="1" applyAlignment="1">
      <alignment horizontal="left" vertical="center"/>
    </xf>
    <xf numFmtId="0" fontId="18" fillId="0" borderId="49" xfId="0" applyFont="1"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center" vertical="center"/>
    </xf>
    <xf numFmtId="0" fontId="24" fillId="0" borderId="47" xfId="0" applyFont="1" applyBorder="1" applyAlignment="1">
      <alignment horizontal="center" vertical="center"/>
    </xf>
    <xf numFmtId="0" fontId="24" fillId="0" borderId="10" xfId="0" applyFont="1" applyBorder="1" applyAlignment="1">
      <alignment horizontal="center" vertical="center"/>
    </xf>
    <xf numFmtId="0" fontId="24" fillId="0" borderId="31" xfId="0" applyFont="1" applyBorder="1" applyAlignment="1">
      <alignment horizontal="center" vertical="center"/>
    </xf>
    <xf numFmtId="0" fontId="7" fillId="0" borderId="2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49" fontId="24" fillId="0" borderId="6"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49" fontId="24" fillId="0" borderId="6"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center" vertical="center" wrapText="1"/>
    </xf>
    <xf numFmtId="0" fontId="17" fillId="0" borderId="0" xfId="0" applyFont="1" applyAlignment="1">
      <alignment horizontal="left" vertical="center"/>
    </xf>
    <xf numFmtId="0" fontId="27" fillId="0" borderId="0" xfId="0" applyFont="1" applyAlignment="1">
      <alignment horizont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9" fillId="0" borderId="29" xfId="0" applyFont="1" applyBorder="1" applyAlignment="1">
      <alignment horizontal="center" vertical="center" shrinkToFit="1"/>
    </xf>
    <xf numFmtId="0" fontId="19" fillId="0" borderId="28" xfId="0" applyFont="1" applyBorder="1" applyAlignment="1">
      <alignment horizontal="center" vertical="center" shrinkToFit="1"/>
    </xf>
    <xf numFmtId="0" fontId="6" fillId="2" borderId="87"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79" xfId="0" applyFont="1" applyFill="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21" fillId="0" borderId="70" xfId="0" applyFont="1" applyBorder="1" applyAlignment="1">
      <alignment horizontal="left" vertical="center"/>
    </xf>
    <xf numFmtId="0" fontId="21" fillId="0" borderId="72" xfId="0" applyFont="1" applyBorder="1" applyAlignment="1">
      <alignment horizontal="left" vertical="center"/>
    </xf>
    <xf numFmtId="0" fontId="21" fillId="0" borderId="107" xfId="0" applyFont="1" applyBorder="1" applyAlignment="1">
      <alignment horizontal="left" vertical="center"/>
    </xf>
    <xf numFmtId="0" fontId="13" fillId="0" borderId="29" xfId="0" applyFont="1" applyBorder="1" applyAlignment="1" applyProtection="1">
      <alignment horizontal="left" vertical="center" wrapText="1" shrinkToFit="1"/>
      <protection locked="0"/>
    </xf>
    <xf numFmtId="0" fontId="13" fillId="0" borderId="54" xfId="0" applyFont="1" applyBorder="1" applyAlignment="1" applyProtection="1">
      <alignment horizontal="left" vertical="center" wrapText="1" shrinkToFit="1"/>
      <protection locked="0"/>
    </xf>
    <xf numFmtId="0" fontId="6" fillId="2" borderId="89" xfId="0" applyFont="1" applyFill="1" applyBorder="1" applyAlignment="1">
      <alignment horizontal="center" vertical="center"/>
    </xf>
    <xf numFmtId="0" fontId="13" fillId="0" borderId="41"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8" fillId="3" borderId="32"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2" borderId="5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8" xfId="0" applyFont="1" applyFill="1" applyBorder="1" applyAlignment="1">
      <alignment horizontal="center" vertical="center"/>
    </xf>
    <xf numFmtId="0" fontId="13" fillId="0" borderId="37"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60" xfId="0" applyFont="1" applyBorder="1" applyAlignment="1" applyProtection="1">
      <alignment horizontal="left" vertical="center" shrinkToFit="1"/>
      <protection locked="0"/>
    </xf>
    <xf numFmtId="0" fontId="6" fillId="3" borderId="7" xfId="0" applyFont="1" applyFill="1" applyBorder="1" applyAlignment="1">
      <alignment horizontal="center"/>
    </xf>
    <xf numFmtId="0" fontId="6" fillId="3" borderId="16" xfId="0" applyFont="1" applyFill="1" applyBorder="1" applyAlignment="1">
      <alignment horizontal="center"/>
    </xf>
    <xf numFmtId="0" fontId="6" fillId="3" borderId="21" xfId="0" applyFont="1" applyFill="1" applyBorder="1" applyAlignment="1">
      <alignment horizontal="center"/>
    </xf>
    <xf numFmtId="0" fontId="6" fillId="3" borderId="46" xfId="0" applyFont="1" applyFill="1" applyBorder="1" applyAlignment="1">
      <alignment horizontal="center"/>
    </xf>
    <xf numFmtId="0" fontId="6" fillId="0" borderId="58" xfId="0" applyFont="1" applyBorder="1" applyAlignment="1">
      <alignment horizontal="center" vertical="center" shrinkToFit="1"/>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13" fillId="0" borderId="0" xfId="0" applyFont="1" applyAlignment="1">
      <alignment horizontal="left" vertical="center" wrapText="1" shrinkToFit="1"/>
    </xf>
    <xf numFmtId="0" fontId="6" fillId="0" borderId="25" xfId="0" applyFont="1" applyBorder="1" applyAlignment="1">
      <alignment horizontal="left" vertical="center" shrinkToFit="1"/>
    </xf>
    <xf numFmtId="0" fontId="6" fillId="0" borderId="34" xfId="0" applyFont="1" applyBorder="1" applyAlignment="1">
      <alignment horizontal="left" vertical="center" shrinkToFit="1"/>
    </xf>
    <xf numFmtId="0" fontId="7" fillId="0" borderId="59"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58" xfId="0" applyFont="1" applyBorder="1" applyAlignment="1">
      <alignment horizontal="left" vertical="center" shrinkToFit="1"/>
    </xf>
    <xf numFmtId="38" fontId="7" fillId="6" borderId="37" xfId="1" applyFont="1" applyFill="1" applyBorder="1" applyAlignment="1" applyProtection="1">
      <alignment horizontal="right" vertical="center"/>
    </xf>
    <xf numFmtId="0" fontId="11" fillId="6" borderId="58" xfId="0" applyFont="1" applyFill="1" applyBorder="1" applyAlignment="1">
      <alignment horizontal="center" vertical="center" shrinkToFit="1"/>
    </xf>
    <xf numFmtId="0" fontId="11" fillId="6" borderId="69" xfId="0" applyFont="1" applyFill="1" applyBorder="1" applyAlignment="1">
      <alignment horizontal="center" vertical="center" shrinkToFit="1"/>
    </xf>
    <xf numFmtId="38" fontId="7" fillId="6" borderId="69" xfId="1" applyFont="1" applyFill="1" applyBorder="1" applyAlignment="1" applyProtection="1">
      <alignment horizontal="right" vertical="center" shrinkToFit="1"/>
    </xf>
    <xf numFmtId="38" fontId="7" fillId="6" borderId="59" xfId="1" applyFont="1" applyFill="1" applyBorder="1" applyAlignment="1" applyProtection="1">
      <alignment horizontal="right" vertical="center" shrinkToFit="1"/>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7" fillId="0" borderId="3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31" xfId="0" applyFont="1" applyBorder="1" applyAlignment="1">
      <alignment horizontal="left" vertical="center" shrinkToFit="1"/>
    </xf>
    <xf numFmtId="0" fontId="11" fillId="6" borderId="17" xfId="0" applyFont="1" applyFill="1" applyBorder="1" applyAlignment="1">
      <alignment horizontal="center" vertical="center" shrinkToFit="1"/>
    </xf>
    <xf numFmtId="0" fontId="11" fillId="6" borderId="76" xfId="0" applyFont="1" applyFill="1" applyBorder="1" applyAlignment="1">
      <alignment horizontal="center" vertical="center" shrinkToFit="1"/>
    </xf>
    <xf numFmtId="38" fontId="7" fillId="6" borderId="76" xfId="1" applyFont="1" applyFill="1" applyBorder="1" applyAlignment="1" applyProtection="1">
      <alignment horizontal="right" vertical="center" shrinkToFit="1"/>
    </xf>
    <xf numFmtId="38" fontId="7" fillId="6" borderId="71" xfId="1" applyFont="1" applyFill="1" applyBorder="1" applyAlignment="1" applyProtection="1">
      <alignment horizontal="right" vertical="center" shrinkToFit="1"/>
    </xf>
    <xf numFmtId="38" fontId="7" fillId="6" borderId="0" xfId="1" applyFont="1" applyFill="1" applyBorder="1" applyAlignment="1" applyProtection="1">
      <alignment horizontal="right" vertical="center"/>
    </xf>
    <xf numFmtId="0" fontId="11" fillId="2" borderId="10" xfId="0" applyFont="1" applyFill="1" applyBorder="1" applyAlignment="1">
      <alignment horizontal="left" vertical="center" wrapText="1"/>
    </xf>
    <xf numFmtId="0" fontId="11" fillId="2" borderId="10" xfId="0" applyFont="1" applyFill="1" applyBorder="1" applyAlignment="1">
      <alignment horizontal="left" vertical="center"/>
    </xf>
    <xf numFmtId="0" fontId="11" fillId="2" borderId="48" xfId="0" applyFont="1" applyFill="1" applyBorder="1" applyAlignment="1">
      <alignment horizontal="left" vertical="center"/>
    </xf>
    <xf numFmtId="38" fontId="7" fillId="6" borderId="23" xfId="0" applyNumberFormat="1" applyFont="1" applyFill="1" applyBorder="1" applyAlignment="1">
      <alignment horizontal="right" vertical="center"/>
    </xf>
    <xf numFmtId="0" fontId="7" fillId="6" borderId="23" xfId="0" applyFont="1" applyFill="1" applyBorder="1" applyAlignment="1">
      <alignment horizontal="right" vertical="center"/>
    </xf>
    <xf numFmtId="0" fontId="7" fillId="6" borderId="33" xfId="0" applyFont="1" applyFill="1" applyBorder="1" applyAlignment="1">
      <alignment horizontal="right" vertical="center"/>
    </xf>
    <xf numFmtId="0" fontId="6" fillId="2" borderId="70"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13" fillId="0" borderId="74" xfId="0" applyFont="1" applyBorder="1" applyAlignment="1">
      <alignment horizontal="center" vertical="center"/>
    </xf>
    <xf numFmtId="0" fontId="13" fillId="0" borderId="72" xfId="0" applyFont="1" applyBorder="1" applyAlignment="1">
      <alignment horizontal="center" vertical="center"/>
    </xf>
    <xf numFmtId="0" fontId="13" fillId="0" borderId="75" xfId="0" applyFont="1" applyBorder="1" applyAlignment="1">
      <alignment horizontal="center" vertical="center"/>
    </xf>
    <xf numFmtId="0" fontId="6" fillId="3" borderId="84"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13" fillId="0" borderId="73" xfId="0" applyFont="1" applyBorder="1" applyAlignment="1">
      <alignment horizontal="center" vertical="center"/>
    </xf>
    <xf numFmtId="0" fontId="18" fillId="0" borderId="58" xfId="0" applyFont="1" applyBorder="1" applyAlignment="1">
      <alignment horizontal="center" vertical="center"/>
    </xf>
    <xf numFmtId="0" fontId="13" fillId="0" borderId="59"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74"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8" fillId="0" borderId="22" xfId="0" applyFont="1" applyBorder="1" applyAlignment="1">
      <alignment horizontal="center" vertical="center"/>
    </xf>
    <xf numFmtId="0" fontId="6" fillId="2" borderId="4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13" fillId="0" borderId="1" xfId="0" applyFont="1" applyBorder="1" applyAlignment="1">
      <alignment horizontal="left" vertical="center" wrapText="1" shrinkToFit="1"/>
    </xf>
    <xf numFmtId="0" fontId="13" fillId="0" borderId="29" xfId="0" applyFont="1" applyBorder="1" applyAlignment="1">
      <alignment horizontal="left" vertical="center" wrapText="1" shrinkToFit="1"/>
    </xf>
    <xf numFmtId="0" fontId="13" fillId="0" borderId="54" xfId="0" applyFont="1" applyBorder="1" applyAlignment="1">
      <alignment horizontal="left" vertical="center" wrapText="1" shrinkToFi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13" fillId="0" borderId="77"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78" xfId="0" applyFont="1" applyBorder="1" applyAlignment="1">
      <alignment horizontal="left" vertical="center" shrinkToFit="1"/>
    </xf>
    <xf numFmtId="0" fontId="24" fillId="0" borderId="6" xfId="0" applyFont="1" applyBorder="1" applyAlignment="1">
      <alignment horizontal="center" vertical="center" wrapText="1"/>
    </xf>
    <xf numFmtId="0" fontId="24" fillId="0" borderId="6" xfId="0" applyFont="1" applyBorder="1" applyAlignment="1">
      <alignment horizontal="center" vertical="center"/>
    </xf>
    <xf numFmtId="0" fontId="18" fillId="3" borderId="21"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18" fillId="3" borderId="16" xfId="0" applyFont="1" applyFill="1" applyBorder="1" applyAlignment="1">
      <alignment horizontal="center" vertical="center" wrapText="1" shrinkToFit="1"/>
    </xf>
    <xf numFmtId="0" fontId="18" fillId="3" borderId="32"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18" fillId="3" borderId="31" xfId="0" applyFont="1" applyFill="1" applyBorder="1" applyAlignment="1">
      <alignment horizontal="center" vertical="center" wrapText="1" shrinkToFit="1"/>
    </xf>
    <xf numFmtId="0" fontId="13" fillId="0" borderId="85" xfId="0" applyFont="1" applyBorder="1" applyAlignment="1">
      <alignment horizontal="center" vertical="center" shrinkToFit="1"/>
    </xf>
    <xf numFmtId="0" fontId="13" fillId="0" borderId="86" xfId="0" applyFont="1" applyBorder="1" applyAlignment="1">
      <alignment horizontal="center" vertical="center" shrinkToFit="1"/>
    </xf>
    <xf numFmtId="0" fontId="12" fillId="0" borderId="0" xfId="0" applyFont="1" applyAlignment="1">
      <alignment horizontal="right" vertical="center"/>
    </xf>
    <xf numFmtId="0" fontId="31" fillId="0" borderId="43" xfId="0" applyFont="1" applyBorder="1" applyAlignment="1" applyProtection="1">
      <alignment horizontal="left" vertical="top"/>
      <protection locked="0"/>
    </xf>
    <xf numFmtId="0" fontId="31" fillId="0" borderId="12" xfId="0" applyFont="1" applyBorder="1" applyAlignment="1" applyProtection="1">
      <alignment horizontal="left" vertical="top"/>
      <protection locked="0"/>
    </xf>
    <xf numFmtId="0" fontId="31" fillId="0" borderId="19" xfId="0" applyFont="1" applyBorder="1" applyAlignment="1" applyProtection="1">
      <alignment horizontal="left" vertical="top"/>
      <protection locked="0"/>
    </xf>
    <xf numFmtId="0" fontId="31" fillId="0" borderId="50" xfId="0" applyFont="1" applyBorder="1" applyAlignment="1" applyProtection="1">
      <alignment horizontal="left" vertical="top"/>
      <protection locked="0"/>
    </xf>
    <xf numFmtId="0" fontId="31" fillId="0" borderId="0" xfId="0" applyFont="1" applyAlignment="1" applyProtection="1">
      <alignment horizontal="left" vertical="top"/>
      <protection locked="0"/>
    </xf>
    <xf numFmtId="0" fontId="31" fillId="0" borderId="17" xfId="0" applyFont="1" applyBorder="1" applyAlignment="1" applyProtection="1">
      <alignment horizontal="left" vertical="top"/>
      <protection locked="0"/>
    </xf>
    <xf numFmtId="0" fontId="31" fillId="0" borderId="55" xfId="0" applyFont="1" applyBorder="1" applyAlignment="1" applyProtection="1">
      <alignment horizontal="left" vertical="top"/>
      <protection locked="0"/>
    </xf>
    <xf numFmtId="0" fontId="31" fillId="0" borderId="41" xfId="0" applyFont="1" applyBorder="1" applyAlignment="1" applyProtection="1">
      <alignment horizontal="left" vertical="top"/>
      <protection locked="0"/>
    </xf>
    <xf numFmtId="0" fontId="31" fillId="0" borderId="67" xfId="0" applyFont="1" applyBorder="1" applyAlignment="1" applyProtection="1">
      <alignment horizontal="left" vertical="top"/>
      <protection locked="0"/>
    </xf>
    <xf numFmtId="0" fontId="13" fillId="0" borderId="18" xfId="0" applyFont="1" applyBorder="1" applyAlignment="1">
      <alignment horizontal="left" vertical="top"/>
    </xf>
    <xf numFmtId="0" fontId="13" fillId="0" borderId="12" xfId="0" applyFont="1" applyBorder="1" applyAlignment="1">
      <alignment horizontal="left" vertical="top"/>
    </xf>
    <xf numFmtId="0" fontId="13" fillId="0" borderId="52" xfId="0" applyFont="1" applyBorder="1" applyAlignment="1">
      <alignment horizontal="left" vertical="top"/>
    </xf>
    <xf numFmtId="0" fontId="13" fillId="0" borderId="71" xfId="0" applyFont="1" applyBorder="1" applyAlignment="1">
      <alignment horizontal="left" vertical="top"/>
    </xf>
    <xf numFmtId="0" fontId="13" fillId="0" borderId="0" xfId="0" applyFont="1" applyAlignment="1">
      <alignment horizontal="left" vertical="top"/>
    </xf>
    <xf numFmtId="0" fontId="13" fillId="0" borderId="64" xfId="0" applyFont="1" applyBorder="1" applyAlignment="1">
      <alignment horizontal="left" vertical="top"/>
    </xf>
    <xf numFmtId="0" fontId="13" fillId="0" borderId="68" xfId="0" applyFont="1" applyBorder="1" applyAlignment="1">
      <alignment horizontal="left" vertical="top"/>
    </xf>
    <xf numFmtId="0" fontId="13" fillId="0" borderId="41" xfId="0" applyFont="1" applyBorder="1" applyAlignment="1">
      <alignment horizontal="left" vertical="top"/>
    </xf>
    <xf numFmtId="0" fontId="13" fillId="0" borderId="56" xfId="0" applyFont="1" applyBorder="1" applyAlignment="1">
      <alignment horizontal="left" vertical="top"/>
    </xf>
    <xf numFmtId="0" fontId="26" fillId="0" borderId="0" xfId="0" applyFont="1" applyAlignment="1">
      <alignment horizontal="center" vertical="center"/>
    </xf>
    <xf numFmtId="176" fontId="28" fillId="0" borderId="10" xfId="0" applyNumberFormat="1" applyFont="1" applyBorder="1" applyAlignment="1">
      <alignment horizontal="center" vertical="center"/>
    </xf>
    <xf numFmtId="0" fontId="13" fillId="0" borderId="69" xfId="0" applyFont="1" applyBorder="1" applyAlignment="1">
      <alignment horizontal="center" vertical="center"/>
    </xf>
  </cellXfs>
  <cellStyles count="5">
    <cellStyle name="ハイパーリンク" xfId="4" builtinId="8"/>
    <cellStyle name="桁区切り" xfId="1" builtinId="6"/>
    <cellStyle name="桁区切り 2" xfId="3" xr:uid="{00000000-0005-0000-0000-000001000000}"/>
    <cellStyle name="標準" xfId="0" builtinId="0"/>
    <cellStyle name="標準 2" xfId="2" xr:uid="{00000000-0005-0000-0000-000003000000}"/>
  </cellStyles>
  <dxfs count="252">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patternType="solid"/>
      </fill>
    </dxf>
    <dxf>
      <fill>
        <patternFill>
          <bgColor rgb="FFFFC7CE"/>
        </patternFill>
      </fill>
    </dxf>
    <dxf>
      <font>
        <color auto="1"/>
      </font>
      <fill>
        <patternFill patternType="none">
          <bgColor auto="1"/>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rgb="FF9C0006"/>
      </font>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patternType="none">
          <bgColor auto="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patternType="none">
          <bgColor auto="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theme="1"/>
      </font>
      <fill>
        <patternFill patternType="none">
          <bgColor auto="1"/>
        </patternFill>
      </fill>
    </dxf>
    <dxf>
      <font>
        <color auto="1"/>
      </font>
      <fill>
        <patternFill patternType="none">
          <bgColor auto="1"/>
        </patternFill>
      </fill>
    </dxf>
    <dxf>
      <fill>
        <patternFill>
          <bgColor rgb="FFFFC7CE"/>
        </patternFill>
      </fill>
    </dxf>
    <dxf>
      <font>
        <color theme="1"/>
      </font>
      <fill>
        <patternFill patternType="none">
          <bgColor auto="1"/>
        </patternFill>
      </fill>
    </dxf>
    <dxf>
      <font>
        <color auto="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C0C0C0"/>
      <color rgb="FFFFFF99"/>
      <color rgb="FFFF6699"/>
      <color rgb="FFF8FFDE"/>
      <color rgb="FFCCFFFF"/>
      <color rgb="FFFFFDE6"/>
      <color rgb="FF00FFFF"/>
      <color rgb="FFFF3399"/>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参照リスト!$G$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参照リスト!$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24</xdr:row>
          <xdr:rowOff>203200</xdr:rowOff>
        </xdr:from>
        <xdr:to>
          <xdr:col>16</xdr:col>
          <xdr:colOff>152400</xdr:colOff>
          <xdr:row>26</xdr:row>
          <xdr:rowOff>50800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203200</xdr:rowOff>
        </xdr:from>
        <xdr:to>
          <xdr:col>17</xdr:col>
          <xdr:colOff>63500</xdr:colOff>
          <xdr:row>27</xdr:row>
          <xdr:rowOff>50800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203200</xdr:rowOff>
        </xdr:from>
        <xdr:to>
          <xdr:col>16</xdr:col>
          <xdr:colOff>63500</xdr:colOff>
          <xdr:row>28</xdr:row>
          <xdr:rowOff>50800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41</xdr:row>
          <xdr:rowOff>215900</xdr:rowOff>
        </xdr:from>
        <xdr:to>
          <xdr:col>16</xdr:col>
          <xdr:colOff>127000</xdr:colOff>
          <xdr:row>43</xdr:row>
          <xdr:rowOff>63500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154"/>
  <sheetViews>
    <sheetView zoomScaleNormal="100" zoomScaleSheetLayoutView="85" workbookViewId="0">
      <selection activeCell="L152" sqref="L152"/>
    </sheetView>
  </sheetViews>
  <sheetFormatPr baseColWidth="10" defaultColWidth="8.83203125" defaultRowHeight="14"/>
  <cols>
    <col min="1" max="1" width="17.33203125" style="38" bestFit="1" customWidth="1"/>
    <col min="2" max="2" width="53.6640625" style="38" customWidth="1"/>
    <col min="3" max="3" width="9.6640625" style="38" bestFit="1" customWidth="1"/>
    <col min="4" max="4" width="3.6640625" style="38" bestFit="1" customWidth="1"/>
    <col min="5" max="5" width="8" style="38" bestFit="1" customWidth="1"/>
    <col min="6" max="6" width="2.33203125" style="38" customWidth="1"/>
    <col min="7" max="7" width="30.6640625" style="38" bestFit="1" customWidth="1"/>
    <col min="8" max="8" width="25" style="38" bestFit="1" customWidth="1"/>
    <col min="9" max="10" width="17.5" style="38" bestFit="1" customWidth="1"/>
    <col min="11" max="11" width="35" style="38" customWidth="1"/>
    <col min="12" max="12" width="21" style="38" bestFit="1" customWidth="1"/>
    <col min="13" max="16384" width="8.83203125" style="38"/>
  </cols>
  <sheetData>
    <row r="1" spans="1:12">
      <c r="A1" s="37"/>
      <c r="B1" s="37" t="s">
        <v>0</v>
      </c>
      <c r="G1" s="90" t="s">
        <v>1</v>
      </c>
      <c r="I1" s="92" t="s">
        <v>2</v>
      </c>
    </row>
    <row r="2" spans="1:12">
      <c r="A2" s="39" t="s">
        <v>3</v>
      </c>
      <c r="B2" s="40" t="s">
        <v>4</v>
      </c>
      <c r="C2" s="40" t="s">
        <v>5</v>
      </c>
      <c r="D2" s="41"/>
      <c r="E2" s="70"/>
      <c r="G2" s="91" t="s">
        <v>6</v>
      </c>
      <c r="H2" s="107" t="s">
        <v>7</v>
      </c>
      <c r="I2" s="84" t="s">
        <v>8</v>
      </c>
      <c r="J2" s="84" t="s">
        <v>9</v>
      </c>
      <c r="K2" s="84" t="s">
        <v>10</v>
      </c>
      <c r="L2" s="84" t="s">
        <v>11</v>
      </c>
    </row>
    <row r="3" spans="1:12">
      <c r="A3" s="42" t="s">
        <v>12</v>
      </c>
      <c r="B3" s="43"/>
      <c r="C3" s="78"/>
      <c r="D3" s="44"/>
      <c r="E3" s="71" t="s">
        <v>13</v>
      </c>
      <c r="G3" s="94" t="str">
        <f>'共通機器利用申請書　兼　利用負担金推計書'!AE12</f>
        <v>（選択）</v>
      </c>
      <c r="H3" s="93" t="s">
        <v>14</v>
      </c>
      <c r="I3" s="38" t="s">
        <v>14</v>
      </c>
      <c r="J3" s="38" t="s">
        <v>14</v>
      </c>
      <c r="K3" s="38" t="s">
        <v>14</v>
      </c>
      <c r="L3" s="38" t="s">
        <v>14</v>
      </c>
    </row>
    <row r="4" spans="1:12" ht="15">
      <c r="A4" s="45" t="s">
        <v>15</v>
      </c>
      <c r="B4" s="46" t="s">
        <v>16</v>
      </c>
      <c r="C4" s="79">
        <v>2</v>
      </c>
      <c r="D4" s="47" t="s">
        <v>17</v>
      </c>
      <c r="E4" s="71" t="s">
        <v>18</v>
      </c>
      <c r="G4" s="94" t="s">
        <v>19</v>
      </c>
      <c r="H4" s="93" t="s">
        <v>20</v>
      </c>
      <c r="I4" s="38" t="s">
        <v>21</v>
      </c>
      <c r="J4" s="38" t="s">
        <v>22</v>
      </c>
      <c r="K4" s="38" t="s">
        <v>20</v>
      </c>
      <c r="L4" s="38" t="s">
        <v>23</v>
      </c>
    </row>
    <row r="5" spans="1:12" ht="16" thickBot="1">
      <c r="A5" s="45" t="s">
        <v>24</v>
      </c>
      <c r="B5" s="46" t="s">
        <v>25</v>
      </c>
      <c r="C5" s="79">
        <v>1500</v>
      </c>
      <c r="D5" s="47" t="s">
        <v>17</v>
      </c>
      <c r="E5" s="71" t="s">
        <v>26</v>
      </c>
      <c r="G5" s="95">
        <f>INDEX(K13:K22, MATCH(G3,H13:H22,0),1)</f>
        <v>0</v>
      </c>
      <c r="H5" s="93" t="s">
        <v>27</v>
      </c>
      <c r="I5" s="38" t="s">
        <v>28</v>
      </c>
      <c r="J5" s="38" t="s">
        <v>21</v>
      </c>
      <c r="K5" s="84" t="s">
        <v>29</v>
      </c>
      <c r="L5" s="38" t="s">
        <v>30</v>
      </c>
    </row>
    <row r="6" spans="1:12" ht="15">
      <c r="A6" s="45" t="s">
        <v>31</v>
      </c>
      <c r="B6" s="46" t="s">
        <v>32</v>
      </c>
      <c r="C6" s="79">
        <v>2200</v>
      </c>
      <c r="D6" s="47" t="s">
        <v>17</v>
      </c>
      <c r="E6" s="71" t="s">
        <v>26</v>
      </c>
      <c r="H6" s="93" t="s">
        <v>23</v>
      </c>
      <c r="I6" s="38" t="s">
        <v>33</v>
      </c>
      <c r="J6" s="38" t="s">
        <v>28</v>
      </c>
      <c r="K6" s="38" t="s">
        <v>14</v>
      </c>
      <c r="L6" s="38" t="s">
        <v>34</v>
      </c>
    </row>
    <row r="7" spans="1:12" ht="16" thickBot="1">
      <c r="A7" s="45" t="s">
        <v>35</v>
      </c>
      <c r="B7" s="46" t="s">
        <v>36</v>
      </c>
      <c r="C7" s="79">
        <v>3000</v>
      </c>
      <c r="D7" s="47" t="s">
        <v>17</v>
      </c>
      <c r="E7" s="71" t="s">
        <v>37</v>
      </c>
      <c r="H7" s="93" t="s">
        <v>30</v>
      </c>
      <c r="I7" s="38" t="s">
        <v>38</v>
      </c>
      <c r="J7" s="38" t="s">
        <v>33</v>
      </c>
      <c r="K7" s="38" t="s">
        <v>27</v>
      </c>
      <c r="L7" s="38" t="s">
        <v>312</v>
      </c>
    </row>
    <row r="8" spans="1:12" ht="15">
      <c r="A8" s="45" t="s">
        <v>39</v>
      </c>
      <c r="B8" s="46" t="s">
        <v>40</v>
      </c>
      <c r="C8" s="79">
        <v>3000</v>
      </c>
      <c r="D8" s="47" t="s">
        <v>17</v>
      </c>
      <c r="E8" s="71" t="s">
        <v>41</v>
      </c>
      <c r="G8" s="96" t="s">
        <v>42</v>
      </c>
      <c r="H8" s="93" t="s">
        <v>34</v>
      </c>
      <c r="J8" s="38" t="s">
        <v>38</v>
      </c>
      <c r="K8" s="84" t="s">
        <v>338</v>
      </c>
      <c r="L8" s="38" t="s">
        <v>38</v>
      </c>
    </row>
    <row r="9" spans="1:12" ht="15">
      <c r="A9" s="45" t="s">
        <v>44</v>
      </c>
      <c r="B9" s="46" t="s">
        <v>45</v>
      </c>
      <c r="C9" s="79">
        <v>4000</v>
      </c>
      <c r="D9" s="47" t="s">
        <v>17</v>
      </c>
      <c r="E9" s="71" t="s">
        <v>41</v>
      </c>
      <c r="G9" s="97" t="s">
        <v>46</v>
      </c>
      <c r="H9" s="93" t="s">
        <v>38</v>
      </c>
      <c r="K9" s="38" t="s">
        <v>340</v>
      </c>
      <c r="L9" s="107" t="s">
        <v>43</v>
      </c>
    </row>
    <row r="10" spans="1:12" ht="16" thickBot="1">
      <c r="A10" s="45" t="s">
        <v>47</v>
      </c>
      <c r="B10" s="46" t="s">
        <v>48</v>
      </c>
      <c r="C10" s="79">
        <v>2500</v>
      </c>
      <c r="D10" s="47" t="s">
        <v>17</v>
      </c>
      <c r="E10" s="71" t="s">
        <v>41</v>
      </c>
      <c r="G10" s="98">
        <v>0</v>
      </c>
      <c r="K10" s="38" t="s">
        <v>339</v>
      </c>
      <c r="L10" s="93" t="s">
        <v>14</v>
      </c>
    </row>
    <row r="11" spans="1:12" ht="16" thickBot="1">
      <c r="A11" s="45" t="s">
        <v>50</v>
      </c>
      <c r="B11" s="46" t="s">
        <v>51</v>
      </c>
      <c r="C11" s="79">
        <v>96000</v>
      </c>
      <c r="D11" s="47" t="s">
        <v>17</v>
      </c>
      <c r="E11" s="71" t="s">
        <v>52</v>
      </c>
      <c r="L11" s="93" t="s">
        <v>49</v>
      </c>
    </row>
    <row r="12" spans="1:12" ht="15">
      <c r="A12" s="45" t="s">
        <v>53</v>
      </c>
      <c r="B12" s="46" t="s">
        <v>54</v>
      </c>
      <c r="C12" s="79">
        <v>85000</v>
      </c>
      <c r="D12" s="47" t="s">
        <v>17</v>
      </c>
      <c r="E12" s="71" t="s">
        <v>52</v>
      </c>
      <c r="G12" s="99" t="s">
        <v>55</v>
      </c>
      <c r="H12" s="99" t="s">
        <v>56</v>
      </c>
      <c r="I12" s="102" t="s">
        <v>57</v>
      </c>
      <c r="J12" s="102" t="s">
        <v>58</v>
      </c>
      <c r="K12" s="103" t="s">
        <v>59</v>
      </c>
    </row>
    <row r="13" spans="1:12" ht="15">
      <c r="A13" s="45" t="s">
        <v>60</v>
      </c>
      <c r="B13" s="46" t="s">
        <v>51</v>
      </c>
      <c r="C13" s="79">
        <v>1000</v>
      </c>
      <c r="D13" s="47" t="s">
        <v>17</v>
      </c>
      <c r="E13" s="71" t="s">
        <v>61</v>
      </c>
      <c r="G13" s="100" t="s">
        <v>62</v>
      </c>
      <c r="H13" s="100" t="s">
        <v>14</v>
      </c>
      <c r="I13" s="128" t="s">
        <v>13</v>
      </c>
      <c r="J13" s="128"/>
      <c r="K13" s="104"/>
    </row>
    <row r="14" spans="1:12">
      <c r="A14" s="45" t="s">
        <v>63</v>
      </c>
      <c r="B14" s="45" t="s">
        <v>64</v>
      </c>
      <c r="C14" s="79">
        <v>200</v>
      </c>
      <c r="D14" s="47" t="s">
        <v>17</v>
      </c>
      <c r="E14" s="71" t="s">
        <v>26</v>
      </c>
      <c r="G14" s="100" t="s">
        <v>65</v>
      </c>
      <c r="H14" s="100" t="s">
        <v>66</v>
      </c>
      <c r="I14" s="128"/>
      <c r="J14" s="128" t="s">
        <v>7</v>
      </c>
      <c r="K14" s="104" t="s">
        <v>20</v>
      </c>
    </row>
    <row r="15" spans="1:12" ht="15" thickBot="1">
      <c r="A15" s="45" t="s">
        <v>67</v>
      </c>
      <c r="B15" s="45" t="s">
        <v>68</v>
      </c>
      <c r="C15" s="79">
        <v>350</v>
      </c>
      <c r="D15" s="47" t="s">
        <v>17</v>
      </c>
      <c r="E15" s="71" t="s">
        <v>26</v>
      </c>
      <c r="G15" s="101" t="s">
        <v>69</v>
      </c>
      <c r="H15" s="100" t="s">
        <v>326</v>
      </c>
      <c r="I15" s="128" t="s">
        <v>328</v>
      </c>
      <c r="J15" s="128" t="s">
        <v>7</v>
      </c>
      <c r="K15" s="104" t="s">
        <v>27</v>
      </c>
    </row>
    <row r="16" spans="1:12" ht="15" thickBot="1">
      <c r="A16" s="45" t="s">
        <v>70</v>
      </c>
      <c r="B16" s="45" t="s">
        <v>68</v>
      </c>
      <c r="C16" s="79">
        <v>400</v>
      </c>
      <c r="D16" s="47" t="s">
        <v>17</v>
      </c>
      <c r="E16" s="71" t="s">
        <v>26</v>
      </c>
      <c r="H16" s="100" t="s">
        <v>327</v>
      </c>
      <c r="I16" s="128" t="s">
        <v>329</v>
      </c>
      <c r="J16" s="128" t="s">
        <v>9</v>
      </c>
      <c r="K16" s="104" t="s">
        <v>9</v>
      </c>
    </row>
    <row r="17" spans="1:12" ht="15">
      <c r="A17" s="45" t="s">
        <v>71</v>
      </c>
      <c r="B17" s="46" t="s">
        <v>72</v>
      </c>
      <c r="C17" s="79">
        <v>75000</v>
      </c>
      <c r="D17" s="47" t="s">
        <v>17</v>
      </c>
      <c r="E17" s="71" t="s">
        <v>52</v>
      </c>
      <c r="G17" s="99" t="s">
        <v>73</v>
      </c>
      <c r="H17" s="100" t="s">
        <v>355</v>
      </c>
      <c r="I17" s="128" t="s">
        <v>336</v>
      </c>
      <c r="J17" s="128" t="s">
        <v>7</v>
      </c>
      <c r="K17" s="104" t="s">
        <v>337</v>
      </c>
    </row>
    <row r="18" spans="1:12" ht="15">
      <c r="A18" s="45" t="s">
        <v>74</v>
      </c>
      <c r="B18" s="46" t="s">
        <v>72</v>
      </c>
      <c r="C18" s="79">
        <v>1250</v>
      </c>
      <c r="D18" s="47" t="s">
        <v>17</v>
      </c>
      <c r="E18" s="71" t="s">
        <v>26</v>
      </c>
      <c r="G18" s="100" t="s">
        <v>75</v>
      </c>
      <c r="H18" s="100" t="s">
        <v>78</v>
      </c>
      <c r="I18" s="128"/>
      <c r="J18" s="128" t="s">
        <v>7</v>
      </c>
      <c r="K18" s="104" t="s">
        <v>11</v>
      </c>
    </row>
    <row r="19" spans="1:12" ht="16" thickBot="1">
      <c r="A19" s="45" t="s">
        <v>76</v>
      </c>
      <c r="B19" s="46" t="s">
        <v>77</v>
      </c>
      <c r="C19" s="79">
        <v>0</v>
      </c>
      <c r="D19" s="47" t="s">
        <v>17</v>
      </c>
      <c r="E19" s="71" t="s">
        <v>26</v>
      </c>
      <c r="G19" s="101" t="b">
        <v>0</v>
      </c>
      <c r="H19" s="100" t="s">
        <v>82</v>
      </c>
      <c r="I19" s="128"/>
      <c r="J19" s="128" t="s">
        <v>8</v>
      </c>
      <c r="K19" s="104" t="s">
        <v>8</v>
      </c>
    </row>
    <row r="20" spans="1:12" ht="15">
      <c r="A20" s="45" t="s">
        <v>79</v>
      </c>
      <c r="B20" s="46" t="s">
        <v>80</v>
      </c>
      <c r="C20" s="79">
        <v>1000</v>
      </c>
      <c r="D20" s="47" t="s">
        <v>17</v>
      </c>
      <c r="E20" s="71" t="s">
        <v>81</v>
      </c>
      <c r="H20" s="100" t="s">
        <v>85</v>
      </c>
      <c r="I20" s="128" t="s">
        <v>325</v>
      </c>
      <c r="J20" s="128" t="s">
        <v>9</v>
      </c>
      <c r="K20" s="104" t="s">
        <v>9</v>
      </c>
    </row>
    <row r="21" spans="1:12" ht="15" thickBot="1">
      <c r="A21" s="45" t="s">
        <v>83</v>
      </c>
      <c r="B21" s="45" t="s">
        <v>84</v>
      </c>
      <c r="C21" s="79">
        <v>0</v>
      </c>
      <c r="D21" s="47" t="s">
        <v>17</v>
      </c>
      <c r="E21" s="71"/>
      <c r="H21" s="101" t="s">
        <v>88</v>
      </c>
      <c r="I21" s="105"/>
      <c r="J21" s="105" t="s">
        <v>9</v>
      </c>
      <c r="K21" s="106" t="s">
        <v>9</v>
      </c>
    </row>
    <row r="22" spans="1:12" ht="15">
      <c r="A22" s="45" t="s">
        <v>86</v>
      </c>
      <c r="B22" s="46" t="s">
        <v>87</v>
      </c>
      <c r="C22" s="79">
        <v>1500</v>
      </c>
      <c r="D22" s="47" t="s">
        <v>17</v>
      </c>
      <c r="E22" s="71" t="s">
        <v>41</v>
      </c>
      <c r="H22" s="128"/>
      <c r="I22" s="128"/>
      <c r="J22" s="128"/>
      <c r="K22" s="128"/>
    </row>
    <row r="23" spans="1:12" ht="15">
      <c r="A23" s="45" t="s">
        <v>89</v>
      </c>
      <c r="B23" s="46" t="s">
        <v>90</v>
      </c>
      <c r="C23" s="79">
        <v>2500</v>
      </c>
      <c r="D23" s="47" t="s">
        <v>17</v>
      </c>
      <c r="E23" s="71" t="s">
        <v>41</v>
      </c>
      <c r="H23" s="128" t="s">
        <v>365</v>
      </c>
      <c r="I23" s="128" t="s">
        <v>366</v>
      </c>
      <c r="J23" s="128" t="s">
        <v>9</v>
      </c>
      <c r="K23" s="128" t="s">
        <v>9</v>
      </c>
    </row>
    <row r="24" spans="1:12" ht="16" thickBot="1">
      <c r="A24" s="45" t="s">
        <v>91</v>
      </c>
      <c r="B24" s="46" t="s">
        <v>92</v>
      </c>
      <c r="C24" s="79">
        <v>400</v>
      </c>
      <c r="D24" s="47" t="s">
        <v>17</v>
      </c>
      <c r="E24" s="71" t="s">
        <v>26</v>
      </c>
    </row>
    <row r="25" spans="1:12" ht="15">
      <c r="A25" s="45" t="s">
        <v>93</v>
      </c>
      <c r="B25" s="46" t="s">
        <v>94</v>
      </c>
      <c r="C25" s="79">
        <v>400</v>
      </c>
      <c r="D25" s="47" t="s">
        <v>17</v>
      </c>
      <c r="E25" s="71" t="s">
        <v>26</v>
      </c>
      <c r="H25" s="99" t="s">
        <v>95</v>
      </c>
      <c r="I25" s="103" t="s">
        <v>96</v>
      </c>
      <c r="K25" s="96" t="s">
        <v>354</v>
      </c>
    </row>
    <row r="26" spans="1:12" ht="15">
      <c r="A26" s="85" t="s">
        <v>97</v>
      </c>
      <c r="B26" s="86" t="s">
        <v>98</v>
      </c>
      <c r="C26" s="87">
        <v>0</v>
      </c>
      <c r="D26" s="88" t="s">
        <v>99</v>
      </c>
      <c r="E26" s="89"/>
      <c r="H26" s="100" t="s">
        <v>21</v>
      </c>
      <c r="I26" s="104" t="s">
        <v>21</v>
      </c>
      <c r="K26" s="108" t="s">
        <v>100</v>
      </c>
      <c r="L26" s="110"/>
    </row>
    <row r="27" spans="1:12" ht="15">
      <c r="A27" s="85" t="s">
        <v>101</v>
      </c>
      <c r="B27" s="86" t="s">
        <v>102</v>
      </c>
      <c r="C27" s="87">
        <v>0</v>
      </c>
      <c r="D27" s="88" t="s">
        <v>99</v>
      </c>
      <c r="E27" s="89"/>
      <c r="H27" s="100" t="s">
        <v>28</v>
      </c>
      <c r="I27" s="104" t="s">
        <v>28</v>
      </c>
      <c r="K27" s="94" t="s">
        <v>363</v>
      </c>
    </row>
    <row r="28" spans="1:12" ht="15">
      <c r="A28" s="85" t="s">
        <v>103</v>
      </c>
      <c r="B28" s="86" t="s">
        <v>104</v>
      </c>
      <c r="C28" s="87">
        <v>0</v>
      </c>
      <c r="D28" s="88" t="s">
        <v>99</v>
      </c>
      <c r="E28" s="89"/>
      <c r="H28" s="100" t="s">
        <v>33</v>
      </c>
      <c r="I28" s="104" t="s">
        <v>33</v>
      </c>
      <c r="J28" s="81" t="s">
        <v>105</v>
      </c>
      <c r="K28" s="94" t="str">
        <f>(SUBSTITUTE((SUBSTITUTE('共通機器利用申請書　兼　利用負担金推計書'!P33," ","　")),"　",""))</f>
        <v/>
      </c>
    </row>
    <row r="29" spans="1:12" ht="15">
      <c r="A29" s="85" t="s">
        <v>106</v>
      </c>
      <c r="B29" s="86" t="s">
        <v>107</v>
      </c>
      <c r="C29" s="87">
        <v>0</v>
      </c>
      <c r="D29" s="88" t="s">
        <v>99</v>
      </c>
      <c r="E29" s="89"/>
      <c r="H29" s="100" t="s">
        <v>20</v>
      </c>
      <c r="I29" s="104"/>
      <c r="K29" s="108" t="s">
        <v>344</v>
      </c>
    </row>
    <row r="30" spans="1:12" ht="15">
      <c r="A30" s="85" t="s">
        <v>108</v>
      </c>
      <c r="B30" s="86" t="s">
        <v>109</v>
      </c>
      <c r="C30" s="87">
        <v>0</v>
      </c>
      <c r="D30" s="88" t="s">
        <v>99</v>
      </c>
      <c r="E30" s="89"/>
      <c r="H30" s="100" t="s">
        <v>27</v>
      </c>
      <c r="I30" s="104"/>
      <c r="K30" s="94" t="s">
        <v>367</v>
      </c>
    </row>
    <row r="31" spans="1:12" ht="16" thickBot="1">
      <c r="A31" s="85" t="s">
        <v>110</v>
      </c>
      <c r="B31" s="86" t="s">
        <v>111</v>
      </c>
      <c r="C31" s="87">
        <v>0</v>
      </c>
      <c r="D31" s="88" t="s">
        <v>99</v>
      </c>
      <c r="E31" s="89"/>
      <c r="H31" s="100" t="s">
        <v>341</v>
      </c>
      <c r="I31" s="104"/>
      <c r="K31" s="109" t="str">
        <f>IF(OR('共通機器利用申請書　兼　利用負担金推計書'!$AE$12=参照リスト!H15, '共通機器利用申請書　兼　利用負担金推計書'!$AE$12=参照リスト!H17), 参照リスト!K28,"" )</f>
        <v/>
      </c>
    </row>
    <row r="32" spans="1:12" ht="16" thickTop="1">
      <c r="A32" s="85" t="s">
        <v>112</v>
      </c>
      <c r="B32" s="86" t="s">
        <v>113</v>
      </c>
      <c r="C32" s="87">
        <v>0</v>
      </c>
      <c r="D32" s="88" t="s">
        <v>99</v>
      </c>
      <c r="E32" s="89"/>
      <c r="H32" s="100" t="s">
        <v>23</v>
      </c>
      <c r="I32" s="104"/>
      <c r="K32" s="94" t="s">
        <v>114</v>
      </c>
    </row>
    <row r="33" spans="1:12" ht="15" thickBot="1">
      <c r="A33" s="67" t="s">
        <v>115</v>
      </c>
      <c r="B33" s="68"/>
      <c r="C33" s="82">
        <v>0</v>
      </c>
      <c r="D33" s="69" t="s">
        <v>116</v>
      </c>
      <c r="E33" s="67" t="s">
        <v>13</v>
      </c>
      <c r="H33" s="100" t="s">
        <v>30</v>
      </c>
      <c r="I33" s="104"/>
      <c r="J33" s="81" t="s">
        <v>105</v>
      </c>
      <c r="K33" s="95" t="str">
        <f>(SUBSTITUTE((SUBSTITUTE('共通機器利用申請書　兼　利用負担金推計書'!AA32," ","　")),"　",""))</f>
        <v/>
      </c>
    </row>
    <row r="34" spans="1:12" ht="15" thickBot="1">
      <c r="A34" s="92" t="s">
        <v>117</v>
      </c>
      <c r="B34" s="48"/>
      <c r="D34" s="10"/>
      <c r="H34" s="100" t="s">
        <v>34</v>
      </c>
      <c r="I34" s="104"/>
    </row>
    <row r="35" spans="1:12">
      <c r="A35" s="123" t="s">
        <v>118</v>
      </c>
      <c r="B35" s="48"/>
      <c r="C35" s="48"/>
      <c r="D35" s="48"/>
      <c r="E35" s="10"/>
      <c r="H35" s="100" t="s">
        <v>312</v>
      </c>
      <c r="I35" s="104"/>
      <c r="K35" s="96" t="s">
        <v>353</v>
      </c>
    </row>
    <row r="36" spans="1:12">
      <c r="A36" s="92" t="s">
        <v>119</v>
      </c>
      <c r="B36" s="48"/>
      <c r="C36" s="48"/>
      <c r="D36" s="48"/>
      <c r="E36" s="10"/>
      <c r="H36" s="100" t="s">
        <v>22</v>
      </c>
      <c r="I36" s="104"/>
      <c r="K36" s="94" t="s">
        <v>368</v>
      </c>
    </row>
    <row r="37" spans="1:12">
      <c r="A37" s="92" t="s">
        <v>121</v>
      </c>
      <c r="B37" s="48"/>
      <c r="C37" s="48"/>
      <c r="D37" s="48"/>
      <c r="E37" s="10"/>
      <c r="H37" s="100" t="s">
        <v>38</v>
      </c>
      <c r="I37" s="104"/>
      <c r="J37" s="81" t="s">
        <v>105</v>
      </c>
      <c r="K37" s="94" t="str">
        <f>(SUBSTITUTE((SUBSTITUTE('共通機器利用申請書　兼　利用負担金推計書'!P33," ","　")),"　",""))</f>
        <v/>
      </c>
    </row>
    <row r="38" spans="1:12" ht="15" thickBot="1">
      <c r="A38" s="92" t="s">
        <v>122</v>
      </c>
      <c r="B38" s="48"/>
      <c r="C38" s="48"/>
      <c r="D38" s="48"/>
      <c r="E38" s="10"/>
      <c r="H38" s="101" t="s">
        <v>120</v>
      </c>
      <c r="I38" s="106"/>
      <c r="K38" s="94" t="s">
        <v>123</v>
      </c>
    </row>
    <row r="39" spans="1:12" ht="15" thickBot="1">
      <c r="B39" s="48"/>
      <c r="C39" s="48"/>
      <c r="D39" s="48"/>
      <c r="E39" s="10"/>
      <c r="K39" s="109">
        <f>IF(OR('共通機器利用申請書　兼　利用負担金推計書'!$AE$12=参照リスト!H15,'共通機器利用申請書　兼　利用負担金推計書'!$AE$12=参照リスト!H16),参照リスト!$I$15,IF(OR('共通機器利用申請書　兼　利用負担金推計書'!$AE$12=参照リスト!H17,'共通機器利用申請書　兼　利用負担金推計書'!$AE$12=参照リスト!H17),参照リスト!$I$17,IF('共通機器利用申請書　兼　利用負担金推計書'!$AE$12=参照リスト!H20,参照リスト!$I$20,IF('共通機器利用申請書　兼　利用負担金推計書'!$AE$12=参照リスト!H21,参照リスト!$I$21,0))))</f>
        <v>0</v>
      </c>
      <c r="L39" s="38" t="s">
        <v>124</v>
      </c>
    </row>
    <row r="40" spans="1:12" ht="15" thickTop="1">
      <c r="A40" s="38" t="s">
        <v>125</v>
      </c>
      <c r="C40" s="48"/>
      <c r="D40" s="48"/>
      <c r="E40" s="10"/>
      <c r="F40" s="128"/>
      <c r="G40" s="128"/>
      <c r="K40" s="94" t="s">
        <v>126</v>
      </c>
    </row>
    <row r="41" spans="1:12" ht="15" thickBot="1">
      <c r="A41" s="38" t="s">
        <v>127</v>
      </c>
      <c r="B41" s="38" t="s">
        <v>128</v>
      </c>
      <c r="D41" s="10"/>
      <c r="E41" s="10"/>
      <c r="F41" s="128"/>
      <c r="G41" s="128"/>
      <c r="K41" s="95" t="e" cm="1">
        <f t="array" ref="K41">INDEX($I$45:$K$154, MATCH($K$37&amp;$K$39, $K$45:$K$154&amp;$I$45:$I$154,0),2)</f>
        <v>#N/A</v>
      </c>
      <c r="L41" s="38" t="s">
        <v>129</v>
      </c>
    </row>
    <row r="42" spans="1:12" ht="16" thickBot="1">
      <c r="A42" s="38" t="s">
        <v>130</v>
      </c>
      <c r="B42" s="48" t="s">
        <v>131</v>
      </c>
      <c r="J42" s="81" t="s">
        <v>372</v>
      </c>
      <c r="K42" s="95">
        <f>IF(K37=K77, J77,  IF(K37=K79, J79,  IF(K37=K81, J81,  IF(K37=K89, J89, IF(K37=K96, J96, IF(K37=K97, J97, IF(K37=K102, J102, IF(K37=K131, J131, IF(K37=K138, J138, IF(K37=K141, J141, IF(K37=K142, J142,100000)))))))))))</f>
        <v>100000</v>
      </c>
      <c r="L42" s="38" t="s">
        <v>124</v>
      </c>
    </row>
    <row r="43" spans="1:12" ht="15" thickBot="1">
      <c r="A43" s="38" t="s">
        <v>352</v>
      </c>
      <c r="B43" s="38" t="s">
        <v>132</v>
      </c>
      <c r="C43" s="80"/>
      <c r="D43" s="49"/>
      <c r="I43" s="92" t="s">
        <v>331</v>
      </c>
    </row>
    <row r="44" spans="1:12" ht="16" thickBot="1">
      <c r="A44" s="38" t="s">
        <v>133</v>
      </c>
      <c r="B44" s="48" t="s">
        <v>134</v>
      </c>
      <c r="C44" s="81"/>
      <c r="D44" s="10"/>
      <c r="G44" s="96" t="s">
        <v>345</v>
      </c>
      <c r="I44" s="112" t="s">
        <v>135</v>
      </c>
      <c r="J44" s="113" t="s">
        <v>126</v>
      </c>
      <c r="K44" s="113" t="s">
        <v>136</v>
      </c>
      <c r="L44" s="114" t="s">
        <v>137</v>
      </c>
    </row>
    <row r="45" spans="1:12" ht="16" thickTop="1">
      <c r="A45" s="38" t="s">
        <v>138</v>
      </c>
      <c r="B45" s="48" t="s">
        <v>139</v>
      </c>
      <c r="D45" s="10"/>
      <c r="G45" s="97" t="s">
        <v>350</v>
      </c>
      <c r="H45" s="38" t="s">
        <v>346</v>
      </c>
      <c r="I45" s="100" t="s">
        <v>330</v>
      </c>
      <c r="J45" s="119">
        <v>1</v>
      </c>
      <c r="K45" s="111" t="str">
        <f t="shared" ref="K45:K108" si="0">(SUBSTITUTE((SUBSTITUTE(L45," ","　")),"　",""))</f>
        <v>菊池亮佑</v>
      </c>
      <c r="L45" s="104" t="s">
        <v>314</v>
      </c>
    </row>
    <row r="46" spans="1:12" ht="15">
      <c r="A46" s="38" t="s">
        <v>140</v>
      </c>
      <c r="B46" s="48" t="s">
        <v>141</v>
      </c>
      <c r="C46" s="81"/>
      <c r="D46" s="10"/>
      <c r="G46" s="97" t="s">
        <v>351</v>
      </c>
      <c r="H46" s="38" t="s">
        <v>347</v>
      </c>
      <c r="I46" s="100" t="s">
        <v>330</v>
      </c>
      <c r="J46" s="119">
        <v>2</v>
      </c>
      <c r="K46" s="111" t="str">
        <f t="shared" si="0"/>
        <v>佐瀨裕之</v>
      </c>
      <c r="L46" s="104" t="s">
        <v>142</v>
      </c>
    </row>
    <row r="47" spans="1:12" ht="15">
      <c r="A47" s="38" t="s">
        <v>143</v>
      </c>
      <c r="B47" s="48" t="s">
        <v>144</v>
      </c>
      <c r="C47" s="81"/>
      <c r="D47" s="10"/>
      <c r="G47" s="97" t="s">
        <v>361</v>
      </c>
      <c r="H47" s="38" t="s">
        <v>348</v>
      </c>
      <c r="I47" s="100" t="s">
        <v>330</v>
      </c>
      <c r="J47" s="119">
        <v>3</v>
      </c>
      <c r="K47" s="111" t="str">
        <f t="shared" si="0"/>
        <v>山下勝行</v>
      </c>
      <c r="L47" s="104" t="s">
        <v>364</v>
      </c>
    </row>
    <row r="48" spans="1:12">
      <c r="A48" s="38" t="s">
        <v>146</v>
      </c>
      <c r="B48" s="38" t="s">
        <v>147</v>
      </c>
      <c r="C48" s="81"/>
      <c r="D48" s="10"/>
      <c r="G48" s="97" t="s">
        <v>360</v>
      </c>
      <c r="H48" s="38" t="s">
        <v>356</v>
      </c>
      <c r="I48" s="100" t="s">
        <v>330</v>
      </c>
      <c r="J48" s="119">
        <v>4</v>
      </c>
      <c r="K48" s="111" t="str">
        <f t="shared" si="0"/>
        <v>伊藤茜</v>
      </c>
      <c r="L48" s="104" t="s">
        <v>145</v>
      </c>
    </row>
    <row r="49" spans="1:12" ht="15" thickBot="1">
      <c r="B49" s="48"/>
      <c r="C49" s="81"/>
      <c r="D49" s="10"/>
      <c r="G49" s="129" t="s">
        <v>358</v>
      </c>
      <c r="I49" s="134" t="s">
        <v>330</v>
      </c>
      <c r="J49" s="135">
        <v>5</v>
      </c>
      <c r="K49" s="136" t="str">
        <f t="shared" si="0"/>
        <v>谷水雅治</v>
      </c>
      <c r="L49" s="137" t="s">
        <v>149</v>
      </c>
    </row>
    <row r="50" spans="1:12" ht="16" thickTop="1" thickBot="1">
      <c r="A50" s="38" t="s">
        <v>150</v>
      </c>
      <c r="B50" s="48"/>
      <c r="C50" s="81"/>
      <c r="D50" s="10"/>
      <c r="G50" s="95" t="str">
        <f>IF('共通機器利用申請書　兼　利用負担金推計書'!AE12=参照リスト!H14,参照リスト!G45,IF('共通機器利用申請書　兼　利用負担金推計書'!AE12=参照リスト!H18,参照リスト!G45,IF('共通機器利用申請書　兼　利用負担金推計書'!AE12=参照リスト!H19,参照リスト!G46,IF('共通機器利用申請書　兼　利用負担金推計書'!AE12=参照リスト!H15,参照リスト!G47,IF('共通機器利用申請書　兼　利用負担金推計書'!AE12=参照リスト!H17,参照リスト!G48,"")))))</f>
        <v/>
      </c>
      <c r="I50" s="100" t="s">
        <v>313</v>
      </c>
      <c r="J50" s="119">
        <v>1</v>
      </c>
      <c r="K50" s="111" t="str">
        <f t="shared" si="0"/>
        <v>末次健司</v>
      </c>
      <c r="L50" s="104" t="s">
        <v>342</v>
      </c>
    </row>
    <row r="51" spans="1:12" ht="15">
      <c r="A51" s="38" t="s">
        <v>151</v>
      </c>
      <c r="B51" s="48" t="s">
        <v>152</v>
      </c>
      <c r="C51" s="81"/>
      <c r="D51" s="10"/>
      <c r="G51" s="128"/>
      <c r="I51" s="100" t="s">
        <v>313</v>
      </c>
      <c r="J51" s="119">
        <v>2</v>
      </c>
      <c r="K51" s="111" t="str">
        <f t="shared" si="0"/>
        <v>大河内直彦</v>
      </c>
      <c r="L51" s="104" t="s">
        <v>197</v>
      </c>
    </row>
    <row r="52" spans="1:12">
      <c r="B52" s="48"/>
      <c r="C52" s="81"/>
      <c r="D52" s="10"/>
      <c r="I52" s="100" t="s">
        <v>313</v>
      </c>
      <c r="J52" s="119">
        <v>3</v>
      </c>
      <c r="K52" s="111" t="str">
        <f t="shared" si="0"/>
        <v>大和政秀</v>
      </c>
      <c r="L52" s="125" t="s">
        <v>315</v>
      </c>
    </row>
    <row r="53" spans="1:12">
      <c r="A53" s="38" t="s">
        <v>155</v>
      </c>
      <c r="B53" s="48"/>
      <c r="C53" s="81"/>
      <c r="D53" s="10"/>
      <c r="I53" s="100" t="s">
        <v>313</v>
      </c>
      <c r="J53" s="124">
        <v>4</v>
      </c>
      <c r="K53" s="111" t="str">
        <f t="shared" si="0"/>
        <v>越川昌美</v>
      </c>
      <c r="L53" s="125" t="s">
        <v>188</v>
      </c>
    </row>
    <row r="54" spans="1:12">
      <c r="A54" s="38" t="s">
        <v>157</v>
      </c>
      <c r="B54" s="38" t="s">
        <v>158</v>
      </c>
      <c r="C54" s="81"/>
      <c r="D54" s="10"/>
      <c r="I54" s="100" t="s">
        <v>313</v>
      </c>
      <c r="J54" s="124">
        <v>5</v>
      </c>
      <c r="K54" s="111" t="str">
        <f t="shared" si="0"/>
        <v>松本卓也</v>
      </c>
      <c r="L54" s="125" t="s">
        <v>154</v>
      </c>
    </row>
    <row r="55" spans="1:12">
      <c r="A55" s="38" t="s">
        <v>159</v>
      </c>
      <c r="B55" s="38" t="s">
        <v>160</v>
      </c>
      <c r="C55" s="81"/>
      <c r="D55" s="10"/>
      <c r="I55" s="100" t="s">
        <v>313</v>
      </c>
      <c r="J55" s="124">
        <v>6</v>
      </c>
      <c r="K55" s="111" t="str">
        <f t="shared" si="0"/>
        <v>川越清樹</v>
      </c>
      <c r="L55" s="125" t="s">
        <v>205</v>
      </c>
    </row>
    <row r="56" spans="1:12">
      <c r="A56" s="38" t="s">
        <v>57</v>
      </c>
      <c r="B56" s="38" t="s">
        <v>162</v>
      </c>
      <c r="C56" s="81"/>
      <c r="D56" s="10"/>
      <c r="I56" s="100" t="s">
        <v>313</v>
      </c>
      <c r="J56" s="124">
        <v>7</v>
      </c>
      <c r="K56" s="111" t="str">
        <f t="shared" si="0"/>
        <v>齋藤有</v>
      </c>
      <c r="L56" s="125" t="s">
        <v>187</v>
      </c>
    </row>
    <row r="57" spans="1:12">
      <c r="A57" s="38" t="s">
        <v>58</v>
      </c>
      <c r="B57" s="38" t="s">
        <v>164</v>
      </c>
      <c r="C57" s="81"/>
      <c r="D57" s="10"/>
      <c r="I57" s="100" t="s">
        <v>313</v>
      </c>
      <c r="J57" s="124">
        <v>8</v>
      </c>
      <c r="K57" s="111" t="str">
        <f t="shared" si="0"/>
        <v>直江将司</v>
      </c>
      <c r="L57" s="125" t="s">
        <v>184</v>
      </c>
    </row>
    <row r="58" spans="1:12">
      <c r="A58" s="38" t="s">
        <v>166</v>
      </c>
      <c r="B58" s="38" t="s">
        <v>167</v>
      </c>
      <c r="C58" s="81"/>
      <c r="D58" s="10"/>
      <c r="I58" s="100" t="s">
        <v>313</v>
      </c>
      <c r="J58" s="124">
        <v>9</v>
      </c>
      <c r="K58" s="111" t="str">
        <f t="shared" si="0"/>
        <v>吉岡有美</v>
      </c>
      <c r="L58" s="125" t="s">
        <v>181</v>
      </c>
    </row>
    <row r="59" spans="1:12">
      <c r="A59" s="38" t="s">
        <v>168</v>
      </c>
      <c r="B59" s="38" t="s">
        <v>169</v>
      </c>
      <c r="I59" s="100" t="s">
        <v>313</v>
      </c>
      <c r="J59" s="124">
        <v>10</v>
      </c>
      <c r="K59" s="111" t="str">
        <f t="shared" si="0"/>
        <v>半場祐子</v>
      </c>
      <c r="L59" s="125" t="s">
        <v>174</v>
      </c>
    </row>
    <row r="60" spans="1:12">
      <c r="A60" s="38" t="s">
        <v>171</v>
      </c>
      <c r="B60" s="38" t="s">
        <v>172</v>
      </c>
      <c r="I60" s="100" t="s">
        <v>313</v>
      </c>
      <c r="J60" s="124">
        <v>11</v>
      </c>
      <c r="K60" s="111" t="str">
        <f t="shared" si="0"/>
        <v>神宮字寛</v>
      </c>
      <c r="L60" s="125" t="s">
        <v>376</v>
      </c>
    </row>
    <row r="61" spans="1:12">
      <c r="A61" s="38" t="s">
        <v>126</v>
      </c>
      <c r="B61" s="38" t="s">
        <v>173</v>
      </c>
      <c r="C61" s="81"/>
      <c r="D61" s="10"/>
      <c r="I61" s="100" t="s">
        <v>313</v>
      </c>
      <c r="J61" s="124">
        <v>12</v>
      </c>
      <c r="K61" s="111" t="str">
        <f t="shared" si="0"/>
        <v>中桐貴生</v>
      </c>
      <c r="L61" s="125" t="s">
        <v>165</v>
      </c>
    </row>
    <row r="62" spans="1:12">
      <c r="B62" s="48"/>
      <c r="C62" s="81"/>
      <c r="D62" s="10"/>
      <c r="I62" s="100" t="s">
        <v>313</v>
      </c>
      <c r="J62" s="124">
        <v>13</v>
      </c>
      <c r="K62" s="111" t="str">
        <f t="shared" si="0"/>
        <v>内田悦生</v>
      </c>
      <c r="L62" s="125" t="s">
        <v>153</v>
      </c>
    </row>
    <row r="63" spans="1:12">
      <c r="A63" s="92" t="s">
        <v>176</v>
      </c>
      <c r="B63" s="48"/>
      <c r="C63" s="81"/>
      <c r="D63" s="10"/>
      <c r="I63" s="100" t="s">
        <v>313</v>
      </c>
      <c r="J63" s="124">
        <v>14</v>
      </c>
      <c r="K63" s="111" t="str">
        <f t="shared" si="0"/>
        <v>伊藤孝</v>
      </c>
      <c r="L63" s="125" t="s">
        <v>200</v>
      </c>
    </row>
    <row r="64" spans="1:12">
      <c r="A64" s="38" t="s">
        <v>177</v>
      </c>
      <c r="B64" s="48"/>
      <c r="C64" s="83"/>
      <c r="D64" s="10"/>
      <c r="I64" s="100" t="s">
        <v>313</v>
      </c>
      <c r="J64" s="124">
        <v>15</v>
      </c>
      <c r="K64" s="111" t="str">
        <f t="shared" si="0"/>
        <v>有賀智子</v>
      </c>
      <c r="L64" s="125" t="s">
        <v>316</v>
      </c>
    </row>
    <row r="65" spans="1:12">
      <c r="A65" s="92" t="s">
        <v>178</v>
      </c>
      <c r="B65" s="48"/>
      <c r="I65" s="100" t="s">
        <v>313</v>
      </c>
      <c r="J65" s="124">
        <v>16</v>
      </c>
      <c r="K65" s="111" t="str">
        <f t="shared" si="0"/>
        <v>大塚彰</v>
      </c>
      <c r="L65" s="125" t="s">
        <v>189</v>
      </c>
    </row>
    <row r="66" spans="1:12">
      <c r="A66" s="92" t="s">
        <v>179</v>
      </c>
      <c r="I66" s="100" t="s">
        <v>313</v>
      </c>
      <c r="J66" s="119">
        <v>17</v>
      </c>
      <c r="K66" s="111" t="str">
        <f t="shared" si="0"/>
        <v>横尾頼子</v>
      </c>
      <c r="L66" s="125" t="s">
        <v>195</v>
      </c>
    </row>
    <row r="67" spans="1:12">
      <c r="I67" s="100" t="s">
        <v>313</v>
      </c>
      <c r="J67" s="119">
        <v>18</v>
      </c>
      <c r="K67" s="111" t="str">
        <f t="shared" si="0"/>
        <v>山田佳裕</v>
      </c>
      <c r="L67" s="125" t="s">
        <v>196</v>
      </c>
    </row>
    <row r="68" spans="1:12">
      <c r="A68" s="118" t="s">
        <v>322</v>
      </c>
      <c r="B68" s="118" t="s">
        <v>324</v>
      </c>
      <c r="I68" s="100" t="s">
        <v>313</v>
      </c>
      <c r="J68" s="119">
        <v>19</v>
      </c>
      <c r="K68" s="111" t="str">
        <f t="shared" si="0"/>
        <v>占部城太郎</v>
      </c>
      <c r="L68" s="125" t="s">
        <v>317</v>
      </c>
    </row>
    <row r="69" spans="1:12">
      <c r="A69" s="118"/>
      <c r="B69" s="126" t="s">
        <v>323</v>
      </c>
      <c r="I69" s="100" t="s">
        <v>313</v>
      </c>
      <c r="J69" s="119">
        <v>20</v>
      </c>
      <c r="K69" s="111" t="str">
        <f t="shared" si="0"/>
        <v>佐藤拓哉</v>
      </c>
      <c r="L69" s="125" t="s">
        <v>211</v>
      </c>
    </row>
    <row r="70" spans="1:12">
      <c r="I70" s="100" t="s">
        <v>313</v>
      </c>
      <c r="J70" s="119">
        <v>21</v>
      </c>
      <c r="K70" s="111" t="str">
        <f t="shared" si="0"/>
        <v>日下宗一郎</v>
      </c>
      <c r="L70" s="125" t="s">
        <v>148</v>
      </c>
    </row>
    <row r="71" spans="1:12">
      <c r="I71" s="100" t="s">
        <v>313</v>
      </c>
      <c r="J71" s="119">
        <v>22</v>
      </c>
      <c r="K71" s="111" t="str">
        <f t="shared" si="0"/>
        <v>竹内望</v>
      </c>
      <c r="L71" s="125" t="s">
        <v>203</v>
      </c>
    </row>
    <row r="72" spans="1:12">
      <c r="I72" s="100" t="s">
        <v>313</v>
      </c>
      <c r="J72" s="119">
        <v>23</v>
      </c>
      <c r="K72" s="111" t="str">
        <f t="shared" si="0"/>
        <v>太田民久</v>
      </c>
      <c r="L72" s="125" t="s">
        <v>183</v>
      </c>
    </row>
    <row r="73" spans="1:12">
      <c r="I73" s="100" t="s">
        <v>313</v>
      </c>
      <c r="J73" s="119">
        <v>24</v>
      </c>
      <c r="K73" s="111" t="str">
        <f t="shared" si="0"/>
        <v>大石善隆</v>
      </c>
      <c r="L73" s="125" t="s">
        <v>163</v>
      </c>
    </row>
    <row r="74" spans="1:12">
      <c r="I74" s="100" t="s">
        <v>313</v>
      </c>
      <c r="J74" s="119">
        <v>25</v>
      </c>
      <c r="K74" s="111" t="str">
        <f t="shared" si="0"/>
        <v>矢内純太</v>
      </c>
      <c r="L74" s="125" t="s">
        <v>180</v>
      </c>
    </row>
    <row r="75" spans="1:12">
      <c r="I75" s="100" t="s">
        <v>313</v>
      </c>
      <c r="J75" s="119">
        <v>26</v>
      </c>
      <c r="K75" s="111" t="str">
        <f t="shared" si="0"/>
        <v>松林順</v>
      </c>
      <c r="L75" s="125" t="s">
        <v>170</v>
      </c>
    </row>
    <row r="76" spans="1:12">
      <c r="I76" s="100" t="s">
        <v>313</v>
      </c>
      <c r="J76" s="119">
        <v>27</v>
      </c>
      <c r="K76" s="111" t="str">
        <f t="shared" si="0"/>
        <v>浦川梨恵子</v>
      </c>
      <c r="L76" s="125" t="s">
        <v>199</v>
      </c>
    </row>
    <row r="77" spans="1:12">
      <c r="I77" s="117" t="s">
        <v>313</v>
      </c>
      <c r="J77" s="120">
        <v>28</v>
      </c>
      <c r="K77" s="118" t="str">
        <f t="shared" si="0"/>
        <v>浦川梨恵子</v>
      </c>
      <c r="L77" s="116" t="s">
        <v>343</v>
      </c>
    </row>
    <row r="78" spans="1:12">
      <c r="I78" s="100" t="s">
        <v>313</v>
      </c>
      <c r="J78" s="119">
        <v>29</v>
      </c>
      <c r="K78" s="111" t="str">
        <f t="shared" si="0"/>
        <v>瀧上舞</v>
      </c>
      <c r="L78" s="125" t="s">
        <v>185</v>
      </c>
    </row>
    <row r="79" spans="1:12">
      <c r="I79" s="117" t="s">
        <v>313</v>
      </c>
      <c r="J79" s="120">
        <v>30</v>
      </c>
      <c r="K79" s="118" t="str">
        <f t="shared" si="0"/>
        <v>伊藤孝</v>
      </c>
      <c r="L79" s="116" t="s">
        <v>200</v>
      </c>
    </row>
    <row r="80" spans="1:12">
      <c r="I80" s="100" t="s">
        <v>313</v>
      </c>
      <c r="J80" s="119">
        <v>31</v>
      </c>
      <c r="K80" s="111" t="str">
        <f t="shared" si="0"/>
        <v>梅澤有</v>
      </c>
      <c r="L80" s="125" t="s">
        <v>194</v>
      </c>
    </row>
    <row r="81" spans="9:12">
      <c r="I81" s="117" t="s">
        <v>313</v>
      </c>
      <c r="J81" s="120">
        <v>32</v>
      </c>
      <c r="K81" s="118" t="str">
        <f t="shared" si="0"/>
        <v>梅澤有</v>
      </c>
      <c r="L81" s="116" t="s">
        <v>194</v>
      </c>
    </row>
    <row r="82" spans="9:12">
      <c r="I82" s="100" t="s">
        <v>313</v>
      </c>
      <c r="J82" s="119">
        <v>33</v>
      </c>
      <c r="K82" s="111" t="str">
        <f t="shared" si="0"/>
        <v>木庭啓介</v>
      </c>
      <c r="L82" s="125" t="s">
        <v>175</v>
      </c>
    </row>
    <row r="83" spans="9:12">
      <c r="I83" s="100" t="s">
        <v>313</v>
      </c>
      <c r="J83" s="119">
        <v>34</v>
      </c>
      <c r="K83" s="111" t="str">
        <f t="shared" si="0"/>
        <v>高橋一秋</v>
      </c>
      <c r="L83" s="125" t="s">
        <v>212</v>
      </c>
    </row>
    <row r="84" spans="9:12">
      <c r="I84" s="100" t="s">
        <v>313</v>
      </c>
      <c r="J84" s="119">
        <v>35</v>
      </c>
      <c r="K84" s="111" t="str">
        <f t="shared" si="0"/>
        <v>堀川恵司</v>
      </c>
      <c r="L84" s="125" t="s">
        <v>206</v>
      </c>
    </row>
    <row r="85" spans="9:12">
      <c r="I85" s="100" t="s">
        <v>313</v>
      </c>
      <c r="J85" s="119">
        <v>36</v>
      </c>
      <c r="K85" s="111" t="str">
        <f t="shared" si="0"/>
        <v>高野祥太朗</v>
      </c>
      <c r="L85" s="125" t="s">
        <v>186</v>
      </c>
    </row>
    <row r="86" spans="9:12">
      <c r="I86" s="100" t="s">
        <v>313</v>
      </c>
      <c r="J86" s="119">
        <v>37</v>
      </c>
      <c r="K86" s="111" t="str">
        <f t="shared" si="0"/>
        <v>山口保彦</v>
      </c>
      <c r="L86" s="125" t="s">
        <v>190</v>
      </c>
    </row>
    <row r="87" spans="9:12">
      <c r="I87" s="100" t="s">
        <v>313</v>
      </c>
      <c r="J87" s="119">
        <v>38</v>
      </c>
      <c r="K87" s="111" t="str">
        <f t="shared" si="0"/>
        <v>勝田長貴</v>
      </c>
      <c r="L87" s="125" t="s">
        <v>156</v>
      </c>
    </row>
    <row r="88" spans="9:12">
      <c r="I88" s="100" t="s">
        <v>313</v>
      </c>
      <c r="J88" s="119">
        <v>39</v>
      </c>
      <c r="K88" s="111" t="str">
        <f t="shared" si="0"/>
        <v>奥田昇</v>
      </c>
      <c r="L88" s="125" t="s">
        <v>161</v>
      </c>
    </row>
    <row r="89" spans="9:12">
      <c r="I89" s="117" t="s">
        <v>313</v>
      </c>
      <c r="J89" s="120">
        <v>40</v>
      </c>
      <c r="K89" s="118" t="str">
        <f t="shared" si="0"/>
        <v>奥田昇</v>
      </c>
      <c r="L89" s="116" t="s">
        <v>161</v>
      </c>
    </row>
    <row r="90" spans="9:12">
      <c r="I90" s="100" t="s">
        <v>313</v>
      </c>
      <c r="J90" s="119">
        <v>41</v>
      </c>
      <c r="K90" s="111" t="str">
        <f t="shared" si="0"/>
        <v>原口岳</v>
      </c>
      <c r="L90" s="125" t="s">
        <v>207</v>
      </c>
    </row>
    <row r="91" spans="9:12">
      <c r="I91" s="100" t="s">
        <v>313</v>
      </c>
      <c r="J91" s="119">
        <v>42</v>
      </c>
      <c r="K91" s="111" t="str">
        <f t="shared" si="0"/>
        <v>宇野裕美</v>
      </c>
      <c r="L91" s="125" t="s">
        <v>318</v>
      </c>
    </row>
    <row r="92" spans="9:12">
      <c r="I92" s="100" t="s">
        <v>313</v>
      </c>
      <c r="J92" s="119">
        <v>43</v>
      </c>
      <c r="K92" s="111" t="str">
        <f t="shared" si="0"/>
        <v>大竹翼</v>
      </c>
      <c r="L92" s="125" t="s">
        <v>182</v>
      </c>
    </row>
    <row r="93" spans="9:12">
      <c r="I93" s="100" t="s">
        <v>313</v>
      </c>
      <c r="J93" s="119">
        <v>44</v>
      </c>
      <c r="K93" s="111" t="str">
        <f t="shared" si="0"/>
        <v>富永修</v>
      </c>
      <c r="L93" s="125" t="s">
        <v>198</v>
      </c>
    </row>
    <row r="94" spans="9:12">
      <c r="I94" s="100" t="s">
        <v>313</v>
      </c>
      <c r="J94" s="119">
        <v>45</v>
      </c>
      <c r="K94" s="111" t="str">
        <f t="shared" si="0"/>
        <v>勝見尚也</v>
      </c>
      <c r="L94" s="125" t="s">
        <v>217</v>
      </c>
    </row>
    <row r="95" spans="9:12">
      <c r="I95" s="100" t="s">
        <v>313</v>
      </c>
      <c r="J95" s="119">
        <v>46</v>
      </c>
      <c r="K95" s="111" t="str">
        <f t="shared" si="0"/>
        <v>石山大三</v>
      </c>
      <c r="L95" s="125" t="s">
        <v>319</v>
      </c>
    </row>
    <row r="96" spans="9:12">
      <c r="I96" s="117" t="s">
        <v>313</v>
      </c>
      <c r="J96" s="120">
        <v>47</v>
      </c>
      <c r="K96" s="118" t="str">
        <f t="shared" si="0"/>
        <v>富永修</v>
      </c>
      <c r="L96" s="116" t="s">
        <v>198</v>
      </c>
    </row>
    <row r="97" spans="9:12">
      <c r="I97" s="117" t="s">
        <v>313</v>
      </c>
      <c r="J97" s="120">
        <v>48</v>
      </c>
      <c r="K97" s="118" t="str">
        <f t="shared" si="0"/>
        <v>勝田長貴</v>
      </c>
      <c r="L97" s="116" t="s">
        <v>156</v>
      </c>
    </row>
    <row r="98" spans="9:12">
      <c r="I98" s="100" t="s">
        <v>313</v>
      </c>
      <c r="J98" s="119">
        <v>49</v>
      </c>
      <c r="K98" s="111" t="str">
        <f t="shared" si="0"/>
        <v>鈴木真太郎</v>
      </c>
      <c r="L98" s="125" t="s">
        <v>320</v>
      </c>
    </row>
    <row r="99" spans="9:12">
      <c r="I99" s="100" t="s">
        <v>313</v>
      </c>
      <c r="J99" s="119">
        <v>50</v>
      </c>
      <c r="K99" s="111" t="str">
        <f t="shared" si="0"/>
        <v>山下勝行</v>
      </c>
      <c r="L99" s="125" t="s">
        <v>210</v>
      </c>
    </row>
    <row r="100" spans="9:12">
      <c r="I100" s="100" t="s">
        <v>313</v>
      </c>
      <c r="J100" s="119">
        <v>51</v>
      </c>
      <c r="K100" s="111" t="str">
        <f t="shared" si="0"/>
        <v>森本真紀</v>
      </c>
      <c r="L100" s="125" t="s">
        <v>202</v>
      </c>
    </row>
    <row r="101" spans="9:12">
      <c r="I101" s="100" t="s">
        <v>313</v>
      </c>
      <c r="J101" s="119">
        <v>52</v>
      </c>
      <c r="K101" s="111" t="str">
        <f t="shared" si="0"/>
        <v>田村朋美</v>
      </c>
      <c r="L101" s="125" t="s">
        <v>201</v>
      </c>
    </row>
    <row r="102" spans="9:12">
      <c r="I102" s="117" t="s">
        <v>313</v>
      </c>
      <c r="J102" s="120">
        <v>53</v>
      </c>
      <c r="K102" s="118" t="str">
        <f t="shared" si="0"/>
        <v>堀川恵司</v>
      </c>
      <c r="L102" s="116" t="s">
        <v>206</v>
      </c>
    </row>
    <row r="103" spans="9:12">
      <c r="I103" s="100" t="s">
        <v>313</v>
      </c>
      <c r="J103" s="119">
        <v>54</v>
      </c>
      <c r="K103" s="111" t="str">
        <f t="shared" si="0"/>
        <v>田代喬</v>
      </c>
      <c r="L103" s="125" t="s">
        <v>204</v>
      </c>
    </row>
    <row r="104" spans="9:12">
      <c r="I104" s="100" t="s">
        <v>313</v>
      </c>
      <c r="J104" s="119">
        <v>55</v>
      </c>
      <c r="K104" s="111" t="str">
        <f t="shared" si="0"/>
        <v>石田卓也</v>
      </c>
      <c r="L104" s="125" t="s">
        <v>193</v>
      </c>
    </row>
    <row r="105" spans="9:12">
      <c r="I105" s="100" t="s">
        <v>313</v>
      </c>
      <c r="J105" s="119">
        <v>56</v>
      </c>
      <c r="K105" s="111" t="str">
        <f t="shared" si="0"/>
        <v>石丸恵利子</v>
      </c>
      <c r="L105" s="125" t="s">
        <v>191</v>
      </c>
    </row>
    <row r="106" spans="9:12">
      <c r="I106" s="100" t="s">
        <v>313</v>
      </c>
      <c r="J106" s="119">
        <v>57</v>
      </c>
      <c r="K106" s="111" t="str">
        <f t="shared" si="0"/>
        <v>斎藤健志</v>
      </c>
      <c r="L106" s="125" t="s">
        <v>209</v>
      </c>
    </row>
    <row r="107" spans="9:12">
      <c r="I107" s="100" t="s">
        <v>313</v>
      </c>
      <c r="J107" s="119">
        <v>58</v>
      </c>
      <c r="K107" s="111" t="str">
        <f t="shared" si="0"/>
        <v>柏谷公希</v>
      </c>
      <c r="L107" s="125" t="s">
        <v>215</v>
      </c>
    </row>
    <row r="108" spans="9:12">
      <c r="I108" s="100" t="s">
        <v>313</v>
      </c>
      <c r="J108" s="119">
        <v>59</v>
      </c>
      <c r="K108" s="111" t="str">
        <f t="shared" si="0"/>
        <v>大手信人</v>
      </c>
      <c r="L108" s="125" t="s">
        <v>208</v>
      </c>
    </row>
    <row r="109" spans="9:12">
      <c r="I109" s="100" t="s">
        <v>313</v>
      </c>
      <c r="J109" s="124">
        <v>60</v>
      </c>
      <c r="K109" s="111" t="str">
        <f t="shared" ref="K109" si="1">(SUBSTITUTE((SUBSTITUTE(L109," ","　")),"　",""))</f>
        <v>村上拓馬</v>
      </c>
      <c r="L109" s="125" t="s">
        <v>321</v>
      </c>
    </row>
    <row r="110" spans="9:12">
      <c r="I110" s="100" t="s">
        <v>313</v>
      </c>
      <c r="J110" s="119">
        <v>61</v>
      </c>
      <c r="K110" s="111" t="str">
        <f t="shared" ref="K110:K150" si="2">(SUBSTITUTE((SUBSTITUTE(L110," ","　")),"　",""))</f>
        <v>山﨑創太</v>
      </c>
      <c r="L110" s="125" t="s">
        <v>377</v>
      </c>
    </row>
    <row r="111" spans="9:12">
      <c r="I111" s="100" t="s">
        <v>313</v>
      </c>
      <c r="J111" s="119">
        <v>62</v>
      </c>
      <c r="K111" s="111" t="str">
        <f t="shared" si="2"/>
        <v>谷田貝亜紀代</v>
      </c>
      <c r="L111" s="125" t="s">
        <v>216</v>
      </c>
    </row>
    <row r="112" spans="9:12">
      <c r="I112" s="100" t="s">
        <v>313</v>
      </c>
      <c r="J112" s="119">
        <v>63</v>
      </c>
      <c r="K112" s="111" t="str">
        <f t="shared" si="2"/>
        <v>中川麻悠子</v>
      </c>
      <c r="L112" s="125" t="s">
        <v>213</v>
      </c>
    </row>
    <row r="113" spans="9:12">
      <c r="I113" s="100" t="s">
        <v>313</v>
      </c>
      <c r="J113" s="119">
        <v>64</v>
      </c>
      <c r="K113" s="111" t="str">
        <f t="shared" si="2"/>
        <v>張勁</v>
      </c>
      <c r="L113" s="125" t="s">
        <v>214</v>
      </c>
    </row>
    <row r="114" spans="9:12" ht="15" thickBot="1">
      <c r="I114" s="134" t="s">
        <v>313</v>
      </c>
      <c r="J114" s="135">
        <v>65</v>
      </c>
      <c r="K114" s="136" t="str">
        <f t="shared" si="2"/>
        <v>板橋悠</v>
      </c>
      <c r="L114" s="137" t="s">
        <v>192</v>
      </c>
    </row>
    <row r="115" spans="9:12" ht="15" thickTop="1">
      <c r="I115" s="100" t="s">
        <v>370</v>
      </c>
      <c r="J115" s="124">
        <v>4</v>
      </c>
      <c r="K115" s="111" t="str">
        <f t="shared" si="2"/>
        <v>越川昌美</v>
      </c>
      <c r="L115" s="125" t="s">
        <v>188</v>
      </c>
    </row>
    <row r="116" spans="9:12">
      <c r="I116" s="100" t="s">
        <v>370</v>
      </c>
      <c r="J116" s="124">
        <v>5</v>
      </c>
      <c r="K116" s="111" t="str">
        <f t="shared" si="2"/>
        <v>松本卓也</v>
      </c>
      <c r="L116" s="125" t="s">
        <v>154</v>
      </c>
    </row>
    <row r="117" spans="9:12">
      <c r="I117" s="100" t="s">
        <v>370</v>
      </c>
      <c r="J117" s="124">
        <v>9</v>
      </c>
      <c r="K117" s="111" t="str">
        <f t="shared" si="2"/>
        <v>吉岡有美</v>
      </c>
      <c r="L117" s="125" t="s">
        <v>181</v>
      </c>
    </row>
    <row r="118" spans="9:12">
      <c r="I118" s="100" t="s">
        <v>370</v>
      </c>
      <c r="J118" s="124">
        <v>10</v>
      </c>
      <c r="K118" s="111" t="str">
        <f t="shared" si="2"/>
        <v>半場祐子</v>
      </c>
      <c r="L118" s="125" t="s">
        <v>174</v>
      </c>
    </row>
    <row r="119" spans="9:12">
      <c r="I119" s="100" t="s">
        <v>370</v>
      </c>
      <c r="J119" s="124">
        <v>12</v>
      </c>
      <c r="K119" s="111" t="str">
        <f t="shared" si="2"/>
        <v>中桐貴生</v>
      </c>
      <c r="L119" s="125" t="s">
        <v>165</v>
      </c>
    </row>
    <row r="120" spans="9:12">
      <c r="I120" s="100" t="s">
        <v>370</v>
      </c>
      <c r="J120" s="124">
        <v>14</v>
      </c>
      <c r="K120" s="111" t="str">
        <f t="shared" si="2"/>
        <v>伊藤孝</v>
      </c>
      <c r="L120" s="125" t="s">
        <v>200</v>
      </c>
    </row>
    <row r="121" spans="9:12">
      <c r="I121" s="100" t="s">
        <v>370</v>
      </c>
      <c r="J121" s="119">
        <v>17</v>
      </c>
      <c r="K121" s="111" t="str">
        <f t="shared" si="2"/>
        <v>横尾頼子</v>
      </c>
      <c r="L121" s="125" t="s">
        <v>195</v>
      </c>
    </row>
    <row r="122" spans="9:12">
      <c r="I122" s="100" t="s">
        <v>370</v>
      </c>
      <c r="J122" s="119">
        <v>18</v>
      </c>
      <c r="K122" s="111" t="str">
        <f t="shared" si="2"/>
        <v>山田佳裕</v>
      </c>
      <c r="L122" s="125" t="s">
        <v>196</v>
      </c>
    </row>
    <row r="123" spans="9:12">
      <c r="I123" s="100" t="s">
        <v>370</v>
      </c>
      <c r="J123" s="119">
        <v>19</v>
      </c>
      <c r="K123" s="111" t="str">
        <f t="shared" si="2"/>
        <v>占部城太郎</v>
      </c>
      <c r="L123" s="125" t="s">
        <v>317</v>
      </c>
    </row>
    <row r="124" spans="9:12">
      <c r="I124" s="100" t="s">
        <v>370</v>
      </c>
      <c r="J124" s="119">
        <v>21</v>
      </c>
      <c r="K124" s="111" t="str">
        <f t="shared" si="2"/>
        <v>日下宗一郎</v>
      </c>
      <c r="L124" s="125" t="s">
        <v>148</v>
      </c>
    </row>
    <row r="125" spans="9:12">
      <c r="I125" s="100" t="s">
        <v>370</v>
      </c>
      <c r="J125" s="119">
        <v>22</v>
      </c>
      <c r="K125" s="111" t="str">
        <f t="shared" si="2"/>
        <v>竹内望</v>
      </c>
      <c r="L125" s="125" t="s">
        <v>203</v>
      </c>
    </row>
    <row r="126" spans="9:12">
      <c r="I126" s="100" t="s">
        <v>370</v>
      </c>
      <c r="J126" s="119">
        <v>23</v>
      </c>
      <c r="K126" s="111" t="str">
        <f t="shared" si="2"/>
        <v>太田民久</v>
      </c>
      <c r="L126" s="125" t="s">
        <v>183</v>
      </c>
    </row>
    <row r="127" spans="9:12">
      <c r="I127" s="100" t="s">
        <v>370</v>
      </c>
      <c r="J127" s="119">
        <v>24</v>
      </c>
      <c r="K127" s="111" t="str">
        <f t="shared" si="2"/>
        <v>大石善隆</v>
      </c>
      <c r="L127" s="125" t="s">
        <v>163</v>
      </c>
    </row>
    <row r="128" spans="9:12">
      <c r="I128" s="100" t="s">
        <v>370</v>
      </c>
      <c r="J128" s="119">
        <v>25</v>
      </c>
      <c r="K128" s="111" t="str">
        <f t="shared" si="2"/>
        <v>矢内純太</v>
      </c>
      <c r="L128" s="125" t="s">
        <v>180</v>
      </c>
    </row>
    <row r="129" spans="9:12">
      <c r="I129" s="100" t="s">
        <v>370</v>
      </c>
      <c r="J129" s="119">
        <v>26</v>
      </c>
      <c r="K129" s="111" t="str">
        <f t="shared" si="2"/>
        <v>松林順</v>
      </c>
      <c r="L129" s="125" t="s">
        <v>170</v>
      </c>
    </row>
    <row r="130" spans="9:12">
      <c r="I130" s="100" t="s">
        <v>370</v>
      </c>
      <c r="J130" s="119">
        <v>27</v>
      </c>
      <c r="K130" s="111" t="str">
        <f t="shared" si="2"/>
        <v>浦川梨恵子</v>
      </c>
      <c r="L130" s="125" t="s">
        <v>199</v>
      </c>
    </row>
    <row r="131" spans="9:12">
      <c r="I131" s="117" t="s">
        <v>371</v>
      </c>
      <c r="J131" s="120">
        <v>28</v>
      </c>
      <c r="K131" s="118" t="str">
        <f t="shared" si="2"/>
        <v>浦川梨恵子</v>
      </c>
      <c r="L131" s="116" t="s">
        <v>343</v>
      </c>
    </row>
    <row r="132" spans="9:12">
      <c r="I132" s="100" t="s">
        <v>371</v>
      </c>
      <c r="J132" s="119">
        <v>29</v>
      </c>
      <c r="K132" s="111" t="str">
        <f t="shared" si="2"/>
        <v>瀧上舞</v>
      </c>
      <c r="L132" s="125" t="s">
        <v>185</v>
      </c>
    </row>
    <row r="133" spans="9:12">
      <c r="I133" s="100" t="s">
        <v>370</v>
      </c>
      <c r="J133" s="119">
        <v>31</v>
      </c>
      <c r="K133" s="111" t="str">
        <f t="shared" si="2"/>
        <v>梅澤有</v>
      </c>
      <c r="L133" s="125" t="s">
        <v>194</v>
      </c>
    </row>
    <row r="134" spans="9:12">
      <c r="I134" s="100" t="s">
        <v>369</v>
      </c>
      <c r="J134" s="119">
        <v>33</v>
      </c>
      <c r="K134" s="111" t="str">
        <f t="shared" si="2"/>
        <v>木庭啓介</v>
      </c>
      <c r="L134" s="125" t="s">
        <v>175</v>
      </c>
    </row>
    <row r="135" spans="9:12">
      <c r="I135" s="100" t="s">
        <v>369</v>
      </c>
      <c r="J135" s="119">
        <v>36</v>
      </c>
      <c r="K135" s="111" t="str">
        <f t="shared" si="2"/>
        <v>高野祥太朗</v>
      </c>
      <c r="L135" s="125" t="s">
        <v>186</v>
      </c>
    </row>
    <row r="136" spans="9:12">
      <c r="I136" s="100" t="s">
        <v>369</v>
      </c>
      <c r="J136" s="119">
        <v>38</v>
      </c>
      <c r="K136" s="111" t="str">
        <f t="shared" si="2"/>
        <v>勝田長貴</v>
      </c>
      <c r="L136" s="125" t="s">
        <v>156</v>
      </c>
    </row>
    <row r="137" spans="9:12">
      <c r="I137" s="100" t="s">
        <v>369</v>
      </c>
      <c r="J137" s="119">
        <v>39</v>
      </c>
      <c r="K137" s="111" t="str">
        <f t="shared" si="2"/>
        <v>奥田昇</v>
      </c>
      <c r="L137" s="125" t="s">
        <v>161</v>
      </c>
    </row>
    <row r="138" spans="9:12">
      <c r="I138" s="117" t="s">
        <v>371</v>
      </c>
      <c r="J138" s="120">
        <v>40</v>
      </c>
      <c r="K138" s="118" t="str">
        <f t="shared" si="2"/>
        <v>奥田昇</v>
      </c>
      <c r="L138" s="116" t="s">
        <v>373</v>
      </c>
    </row>
    <row r="139" spans="9:12">
      <c r="I139" s="100" t="s">
        <v>370</v>
      </c>
      <c r="J139" s="119">
        <v>41</v>
      </c>
      <c r="K139" s="111" t="str">
        <f t="shared" si="2"/>
        <v>原口岳</v>
      </c>
      <c r="L139" s="125" t="s">
        <v>207</v>
      </c>
    </row>
    <row r="140" spans="9:12">
      <c r="I140" s="100" t="s">
        <v>370</v>
      </c>
      <c r="J140" s="119">
        <v>44</v>
      </c>
      <c r="K140" s="111" t="str">
        <f t="shared" si="2"/>
        <v>富永修</v>
      </c>
      <c r="L140" s="125" t="s">
        <v>198</v>
      </c>
    </row>
    <row r="141" spans="9:12">
      <c r="I141" s="117" t="s">
        <v>371</v>
      </c>
      <c r="J141" s="120">
        <v>47</v>
      </c>
      <c r="K141" s="118" t="str">
        <f t="shared" si="2"/>
        <v>富永修</v>
      </c>
      <c r="L141" s="116" t="s">
        <v>374</v>
      </c>
    </row>
    <row r="142" spans="9:12">
      <c r="I142" s="117" t="s">
        <v>371</v>
      </c>
      <c r="J142" s="120">
        <v>48</v>
      </c>
      <c r="K142" s="118" t="str">
        <f>(SUBSTITUTE((SUBSTITUTE(L142," ","　")),"　",""))</f>
        <v>勝田長貴</v>
      </c>
      <c r="L142" s="116" t="s">
        <v>375</v>
      </c>
    </row>
    <row r="143" spans="9:12">
      <c r="I143" s="100" t="s">
        <v>370</v>
      </c>
      <c r="J143" s="119">
        <v>49</v>
      </c>
      <c r="K143" s="111" t="str">
        <f t="shared" si="2"/>
        <v>鈴木真太郎</v>
      </c>
      <c r="L143" s="125" t="s">
        <v>320</v>
      </c>
    </row>
    <row r="144" spans="9:12">
      <c r="I144" s="100" t="s">
        <v>370</v>
      </c>
      <c r="J144" s="119">
        <v>51</v>
      </c>
      <c r="K144" s="111" t="str">
        <f t="shared" si="2"/>
        <v>森本真紀</v>
      </c>
      <c r="L144" s="125" t="s">
        <v>202</v>
      </c>
    </row>
    <row r="145" spans="9:12">
      <c r="I145" s="100" t="s">
        <v>370</v>
      </c>
      <c r="J145" s="119">
        <v>52</v>
      </c>
      <c r="K145" s="111" t="str">
        <f t="shared" si="2"/>
        <v>田村朋美</v>
      </c>
      <c r="L145" s="125" t="s">
        <v>201</v>
      </c>
    </row>
    <row r="146" spans="9:12">
      <c r="I146" s="138" t="s">
        <v>371</v>
      </c>
      <c r="J146" s="124">
        <v>53</v>
      </c>
      <c r="K146" s="111" t="str">
        <f t="shared" si="2"/>
        <v>堀川恵司</v>
      </c>
      <c r="L146" s="125" t="s">
        <v>206</v>
      </c>
    </row>
    <row r="147" spans="9:12">
      <c r="I147" s="100" t="s">
        <v>370</v>
      </c>
      <c r="J147" s="119">
        <v>54</v>
      </c>
      <c r="K147" s="111" t="str">
        <f t="shared" si="2"/>
        <v>田代喬</v>
      </c>
      <c r="L147" s="125" t="s">
        <v>204</v>
      </c>
    </row>
    <row r="148" spans="9:12">
      <c r="I148" s="100" t="s">
        <v>370</v>
      </c>
      <c r="J148" s="119">
        <v>55</v>
      </c>
      <c r="K148" s="111" t="str">
        <f t="shared" si="2"/>
        <v>石田卓也</v>
      </c>
      <c r="L148" s="125" t="s">
        <v>193</v>
      </c>
    </row>
    <row r="149" spans="9:12">
      <c r="I149" s="100" t="s">
        <v>370</v>
      </c>
      <c r="J149" s="119">
        <v>56</v>
      </c>
      <c r="K149" s="111" t="str">
        <f t="shared" si="2"/>
        <v>石丸恵利子</v>
      </c>
      <c r="L149" s="125" t="s">
        <v>191</v>
      </c>
    </row>
    <row r="150" spans="9:12">
      <c r="I150" s="100" t="s">
        <v>370</v>
      </c>
      <c r="J150" s="119">
        <v>57</v>
      </c>
      <c r="K150" s="111" t="str">
        <f t="shared" si="2"/>
        <v>斎藤健志</v>
      </c>
      <c r="L150" s="125" t="s">
        <v>209</v>
      </c>
    </row>
    <row r="151" spans="9:12">
      <c r="I151" s="100" t="s">
        <v>370</v>
      </c>
      <c r="J151" s="119">
        <v>61</v>
      </c>
      <c r="K151" s="111" t="str">
        <f t="shared" ref="K151:K154" si="3">(SUBSTITUTE((SUBSTITUTE(L151," ","　")),"　",""))</f>
        <v>山﨑創太</v>
      </c>
      <c r="L151" s="125" t="s">
        <v>377</v>
      </c>
    </row>
    <row r="152" spans="9:12">
      <c r="I152" s="100" t="s">
        <v>370</v>
      </c>
      <c r="J152" s="119">
        <v>62</v>
      </c>
      <c r="K152" s="111" t="str">
        <f t="shared" si="3"/>
        <v>谷田貝亜紀代</v>
      </c>
      <c r="L152" s="125" t="s">
        <v>216</v>
      </c>
    </row>
    <row r="153" spans="9:12">
      <c r="I153" s="100" t="s">
        <v>370</v>
      </c>
      <c r="J153" s="119">
        <v>64</v>
      </c>
      <c r="K153" s="111" t="str">
        <f t="shared" si="3"/>
        <v>張勁</v>
      </c>
      <c r="L153" s="125" t="s">
        <v>214</v>
      </c>
    </row>
    <row r="154" spans="9:12" ht="15" thickBot="1">
      <c r="I154" s="101" t="s">
        <v>370</v>
      </c>
      <c r="J154" s="121">
        <v>65</v>
      </c>
      <c r="K154" s="115" t="str">
        <f t="shared" si="3"/>
        <v>板橋悠</v>
      </c>
      <c r="L154" s="106" t="s">
        <v>192</v>
      </c>
    </row>
  </sheetData>
  <sheetProtection selectLockedCells="1"/>
  <sortState xmlns:xlrd2="http://schemas.microsoft.com/office/spreadsheetml/2017/richdata2" ref="O50:O114">
    <sortCondition ref="O50:O114"/>
  </sortState>
  <phoneticPr fontId="2"/>
  <conditionalFormatting sqref="X32:AA32">
    <cfRule type="cellIs" dxfId="251" priority="5" operator="equal">
      <formula>$K$31</formula>
    </cfRule>
    <cfRule type="cellIs" dxfId="250" priority="6" operator="equal">
      <formula>$K$31</formula>
    </cfRule>
    <cfRule type="cellIs" dxfId="249" priority="7" operator="equal">
      <formula>$K$31</formula>
    </cfRule>
  </conditionalFormatting>
  <conditionalFormatting sqref="AJ33:AL33">
    <cfRule type="cellIs" dxfId="248" priority="1" operator="equal">
      <formula>$K$42</formula>
    </cfRule>
    <cfRule type="cellIs" dxfId="247" priority="3" operator="notEqual">
      <formula>$K$41</formula>
    </cfRule>
    <cfRule type="cellIs" dxfId="246" priority="4" operator="notEqual">
      <formula>$K$41</formula>
    </cfRule>
  </conditionalFormatting>
  <conditionalFormatting sqref="AC34:AL34">
    <cfRule type="cellIs" dxfId="245" priority="2" operator="equal">
      <formula>$K$42</formula>
    </cfRule>
  </conditionalFormatting>
  <pageMargins left="0.78740157480314965" right="0.39370078740157483" top="0.35433070866141736" bottom="0" header="0.31496062992125984" footer="0.31496062992125984"/>
  <pageSetup paperSize="9" scale="53" orientation="landscape" horizontalDpi="300" verticalDpi="300" r:id="rId1"/>
  <headerFooter>
    <oddHeader>&amp;L別紙様式１号（第２条第１項関係）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L60"/>
  <sheetViews>
    <sheetView showZeros="0" tabSelected="1" view="pageLayout" zoomScaleNormal="100" zoomScaleSheetLayoutView="100" workbookViewId="0">
      <selection activeCell="AC2" sqref="AC2:AE2"/>
    </sheetView>
  </sheetViews>
  <sheetFormatPr baseColWidth="10" defaultColWidth="8.83203125" defaultRowHeight="14"/>
  <cols>
    <col min="1" max="38" width="2.83203125" style="1" customWidth="1"/>
    <col min="39" max="16384" width="8.83203125" style="16"/>
  </cols>
  <sheetData>
    <row r="1" spans="1:38" ht="16.5" customHeight="1">
      <c r="A1" s="4"/>
      <c r="B1" s="76"/>
      <c r="C1" s="76"/>
      <c r="D1" s="76"/>
      <c r="E1" s="76"/>
      <c r="F1" s="76"/>
      <c r="G1" s="76"/>
      <c r="H1" s="76"/>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73"/>
    </row>
    <row r="2" spans="1:38" ht="18" customHeight="1">
      <c r="A2" s="76"/>
      <c r="B2" s="76"/>
      <c r="C2" s="76"/>
      <c r="D2" s="76"/>
      <c r="E2" s="76"/>
      <c r="F2" s="76"/>
      <c r="G2" s="76"/>
      <c r="H2" s="76"/>
      <c r="I2" s="8"/>
      <c r="J2" s="8"/>
      <c r="K2" s="8"/>
      <c r="L2" s="8"/>
      <c r="M2" s="8"/>
      <c r="N2" s="8"/>
      <c r="O2" s="8"/>
      <c r="P2" s="8"/>
      <c r="Q2" s="8"/>
      <c r="R2" s="8"/>
      <c r="S2" s="8"/>
      <c r="T2" s="8"/>
      <c r="U2" s="8"/>
      <c r="V2" s="8"/>
      <c r="W2" s="8"/>
      <c r="X2" s="8"/>
      <c r="Y2" s="8"/>
      <c r="Z2" s="167" t="s">
        <v>218</v>
      </c>
      <c r="AA2" s="167"/>
      <c r="AB2" s="167"/>
      <c r="AC2" s="168"/>
      <c r="AD2" s="168"/>
      <c r="AE2" s="168"/>
      <c r="AF2" s="8" t="s">
        <v>219</v>
      </c>
      <c r="AG2" s="168"/>
      <c r="AH2" s="168"/>
      <c r="AI2" s="4" t="s">
        <v>220</v>
      </c>
      <c r="AJ2" s="168"/>
      <c r="AK2" s="168"/>
      <c r="AL2" s="4" t="s">
        <v>221</v>
      </c>
    </row>
    <row r="3" spans="1:38" ht="16" customHeight="1">
      <c r="A3" s="65" t="s">
        <v>222</v>
      </c>
      <c r="B3" s="76"/>
      <c r="C3" s="76"/>
      <c r="D3" s="76"/>
      <c r="E3" s="76"/>
      <c r="F3" s="76"/>
      <c r="G3" s="76"/>
      <c r="H3" s="76"/>
      <c r="I3" s="8"/>
      <c r="J3" s="8"/>
      <c r="K3" s="8"/>
      <c r="L3" s="8"/>
      <c r="M3" s="8"/>
      <c r="N3" s="8"/>
      <c r="O3" s="8"/>
      <c r="P3" s="8"/>
      <c r="Q3" s="8"/>
      <c r="R3" s="8"/>
      <c r="S3" s="76"/>
      <c r="T3" s="73"/>
      <c r="U3" s="76"/>
      <c r="V3" s="73"/>
      <c r="W3" s="4"/>
      <c r="X3" s="73"/>
      <c r="Y3" s="4"/>
      <c r="Z3" s="8"/>
      <c r="AA3" s="8"/>
      <c r="AB3" s="8"/>
      <c r="AC3" s="8"/>
      <c r="AD3" s="8"/>
      <c r="AE3" s="8"/>
      <c r="AF3" s="8"/>
      <c r="AG3" s="8"/>
      <c r="AH3" s="8"/>
      <c r="AI3" s="8"/>
      <c r="AJ3" s="8"/>
      <c r="AK3" s="8"/>
      <c r="AL3" s="8"/>
    </row>
    <row r="4" spans="1:38" ht="24" customHeight="1">
      <c r="A4" s="8"/>
      <c r="B4" s="76"/>
      <c r="C4" s="76"/>
      <c r="D4" s="76"/>
      <c r="E4" s="76"/>
      <c r="F4" s="76"/>
      <c r="G4" s="76"/>
      <c r="H4" s="76"/>
      <c r="I4" s="8"/>
      <c r="J4" s="8"/>
      <c r="K4" s="8"/>
      <c r="L4" s="8"/>
      <c r="M4" s="8"/>
      <c r="N4" s="8"/>
      <c r="O4" s="8"/>
      <c r="P4" s="8"/>
      <c r="Q4" s="8"/>
      <c r="R4" s="8"/>
      <c r="S4" s="8"/>
      <c r="T4" s="8"/>
      <c r="U4" s="8"/>
      <c r="V4" s="8"/>
      <c r="W4" s="65" t="s">
        <v>223</v>
      </c>
      <c r="X4" s="8"/>
      <c r="Y4" s="8"/>
      <c r="Z4" s="8"/>
      <c r="AA4" s="8"/>
      <c r="AB4" s="8"/>
      <c r="AC4" s="8"/>
      <c r="AD4" s="17"/>
      <c r="AE4" s="17"/>
      <c r="AF4" s="17"/>
      <c r="AG4" s="17"/>
      <c r="AH4" s="17"/>
      <c r="AI4" s="17"/>
      <c r="AJ4" s="17"/>
      <c r="AK4" s="17"/>
      <c r="AL4" s="17"/>
    </row>
    <row r="5" spans="1:38" ht="20" customHeight="1">
      <c r="A5" s="8"/>
      <c r="B5" s="76"/>
      <c r="C5" s="76"/>
      <c r="D5" s="76"/>
      <c r="E5" s="76"/>
      <c r="F5" s="76"/>
      <c r="G5" s="76"/>
      <c r="H5" s="76"/>
      <c r="I5" s="8"/>
      <c r="J5" s="8"/>
      <c r="K5" s="8"/>
      <c r="L5" s="8"/>
      <c r="M5" s="8"/>
      <c r="N5" s="8"/>
      <c r="O5" s="8"/>
      <c r="P5" s="8"/>
      <c r="Q5" s="8"/>
      <c r="R5" s="8"/>
      <c r="S5" s="8"/>
      <c r="T5" s="8"/>
      <c r="U5" s="8"/>
      <c r="V5" s="8"/>
      <c r="W5" s="5"/>
      <c r="X5" s="5"/>
      <c r="Y5" s="5"/>
      <c r="Z5" s="167" t="s">
        <v>224</v>
      </c>
      <c r="AA5" s="167"/>
      <c r="AB5" s="167"/>
      <c r="AC5" s="169"/>
      <c r="AD5" s="169"/>
      <c r="AE5" s="169"/>
      <c r="AF5" s="169"/>
      <c r="AG5" s="169"/>
      <c r="AH5" s="169"/>
      <c r="AI5" s="169"/>
      <c r="AJ5" s="169"/>
      <c r="AK5" s="169"/>
      <c r="AL5" s="169"/>
    </row>
    <row r="6" spans="1:38" ht="30" customHeight="1">
      <c r="A6" s="8"/>
      <c r="B6" s="76"/>
      <c r="C6" s="76"/>
      <c r="D6" s="76"/>
      <c r="E6" s="76"/>
      <c r="F6" s="76"/>
      <c r="G6" s="76"/>
      <c r="H6" s="76"/>
      <c r="I6" s="8"/>
      <c r="J6" s="8"/>
      <c r="K6" s="8"/>
      <c r="L6" s="8"/>
      <c r="M6" s="8"/>
      <c r="N6" s="8"/>
      <c r="O6" s="8"/>
      <c r="P6" s="8"/>
      <c r="Q6" s="8"/>
      <c r="R6" s="8"/>
      <c r="S6" s="8"/>
      <c r="T6" s="8"/>
      <c r="U6" s="8"/>
      <c r="V6" s="8"/>
      <c r="W6" s="8"/>
      <c r="X6" s="8"/>
      <c r="Y6" s="8"/>
      <c r="Z6" s="167" t="s">
        <v>225</v>
      </c>
      <c r="AA6" s="167"/>
      <c r="AB6" s="167"/>
      <c r="AC6" s="169"/>
      <c r="AD6" s="169"/>
      <c r="AE6" s="169"/>
      <c r="AF6" s="169"/>
      <c r="AG6" s="169"/>
      <c r="AH6" s="169"/>
      <c r="AI6" s="169"/>
      <c r="AJ6" s="169"/>
      <c r="AK6" s="169"/>
      <c r="AL6" s="169"/>
    </row>
    <row r="7" spans="1:38" ht="11.25" customHeight="1">
      <c r="A7" s="8"/>
      <c r="B7" s="76"/>
      <c r="C7" s="76"/>
      <c r="D7" s="76"/>
      <c r="E7" s="76"/>
      <c r="F7" s="76"/>
      <c r="G7" s="76"/>
      <c r="H7" s="76"/>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38" ht="18" customHeight="1">
      <c r="A8" s="170" t="s">
        <v>226</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ht="11.25" customHeight="1">
      <c r="A9" s="8"/>
      <c r="B9" s="8"/>
      <c r="C9" s="8"/>
      <c r="D9" s="8"/>
      <c r="E9" s="8"/>
      <c r="F9" s="8"/>
      <c r="G9" s="8"/>
      <c r="H9" s="8"/>
      <c r="I9" s="8"/>
      <c r="J9" s="8"/>
      <c r="K9" s="8"/>
      <c r="L9" s="76"/>
      <c r="M9" s="8"/>
      <c r="N9" s="8"/>
      <c r="O9" s="8"/>
      <c r="P9" s="8"/>
      <c r="Q9" s="8"/>
      <c r="R9" s="8"/>
      <c r="S9" s="8"/>
      <c r="T9" s="8"/>
      <c r="U9" s="8"/>
      <c r="V9" s="8"/>
      <c r="W9" s="8"/>
      <c r="X9" s="8"/>
      <c r="Y9" s="8"/>
      <c r="Z9" s="8"/>
      <c r="AA9" s="8"/>
      <c r="AB9" s="8"/>
      <c r="AC9" s="8"/>
      <c r="AD9" s="8"/>
      <c r="AE9" s="8"/>
      <c r="AF9" s="8"/>
      <c r="AG9" s="8"/>
      <c r="AH9" s="8"/>
      <c r="AI9" s="8"/>
      <c r="AJ9" s="8"/>
      <c r="AK9" s="8"/>
      <c r="AL9" s="8"/>
    </row>
    <row r="10" spans="1:38" ht="18" customHeight="1">
      <c r="A10" s="65" t="s">
        <v>227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row>
    <row r="11" spans="1:38" ht="9.75" customHeight="1" thickBot="1"/>
    <row r="12" spans="1:38" ht="21" customHeight="1" thickBot="1">
      <c r="A12" s="77" t="s">
        <v>228</v>
      </c>
      <c r="B12" s="3"/>
      <c r="C12" s="3"/>
      <c r="D12" s="3"/>
      <c r="E12" s="3"/>
      <c r="F12" s="3"/>
      <c r="G12" s="3"/>
      <c r="H12" s="3"/>
      <c r="I12" s="3"/>
      <c r="J12" s="3"/>
      <c r="K12" s="3"/>
      <c r="L12" s="3"/>
      <c r="M12" s="3"/>
      <c r="N12" s="3"/>
      <c r="O12" s="3"/>
      <c r="P12" s="3"/>
      <c r="Q12" s="3"/>
      <c r="R12" s="3"/>
      <c r="S12" s="3"/>
      <c r="T12" s="11"/>
      <c r="U12" s="11"/>
      <c r="V12" s="11"/>
      <c r="W12" s="11"/>
      <c r="X12" s="11"/>
      <c r="Y12" s="11"/>
      <c r="Z12" s="11"/>
      <c r="AA12" s="171" t="s">
        <v>229</v>
      </c>
      <c r="AB12" s="172"/>
      <c r="AC12" s="172"/>
      <c r="AD12" s="173"/>
      <c r="AE12" s="174" t="s">
        <v>230</v>
      </c>
      <c r="AF12" s="175"/>
      <c r="AG12" s="175"/>
      <c r="AH12" s="175"/>
      <c r="AI12" s="175"/>
      <c r="AJ12" s="175"/>
      <c r="AK12" s="175"/>
      <c r="AL12" s="176"/>
    </row>
    <row r="13" spans="1:38" ht="21" customHeight="1">
      <c r="A13" s="177" t="s">
        <v>231</v>
      </c>
      <c r="B13" s="178"/>
      <c r="C13" s="178"/>
      <c r="D13" s="178"/>
      <c r="E13" s="178"/>
      <c r="F13" s="178"/>
      <c r="G13" s="178"/>
      <c r="H13" s="178"/>
      <c r="I13" s="178"/>
      <c r="J13" s="179"/>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3"/>
      <c r="AH13" s="186" t="s">
        <v>232</v>
      </c>
      <c r="AI13" s="186"/>
      <c r="AJ13" s="186"/>
      <c r="AK13" s="186"/>
      <c r="AL13" s="187"/>
    </row>
    <row r="14" spans="1:38" ht="21" customHeight="1">
      <c r="A14" s="180"/>
      <c r="B14" s="144"/>
      <c r="C14" s="144"/>
      <c r="D14" s="144"/>
      <c r="E14" s="144"/>
      <c r="F14" s="144"/>
      <c r="G14" s="144"/>
      <c r="H14" s="144"/>
      <c r="I14" s="144"/>
      <c r="J14" s="181"/>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5"/>
      <c r="AH14" s="188"/>
      <c r="AI14" s="188"/>
      <c r="AJ14" s="188"/>
      <c r="AK14" s="188"/>
      <c r="AL14" s="7" t="s">
        <v>233</v>
      </c>
    </row>
    <row r="15" spans="1:38" ht="21" customHeight="1">
      <c r="A15" s="189" t="s">
        <v>234</v>
      </c>
      <c r="B15" s="190"/>
      <c r="C15" s="190"/>
      <c r="D15" s="190"/>
      <c r="E15" s="190"/>
      <c r="F15" s="190"/>
      <c r="G15" s="190"/>
      <c r="H15" s="190"/>
      <c r="I15" s="190"/>
      <c r="J15" s="191"/>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1:38" ht="21" customHeight="1">
      <c r="A16" s="195" t="s">
        <v>235</v>
      </c>
      <c r="B16" s="196"/>
      <c r="C16" s="211" t="s">
        <v>236</v>
      </c>
      <c r="D16" s="212"/>
      <c r="E16" s="139" t="s">
        <v>133</v>
      </c>
      <c r="F16" s="139"/>
      <c r="G16" s="139"/>
      <c r="H16" s="139"/>
      <c r="I16" s="139"/>
      <c r="J16" s="140"/>
      <c r="K16" s="141" t="s">
        <v>237</v>
      </c>
      <c r="L16" s="139"/>
      <c r="M16" s="139"/>
      <c r="N16" s="139"/>
      <c r="O16" s="139"/>
      <c r="P16" s="139"/>
      <c r="Q16" s="139"/>
      <c r="R16" s="139"/>
      <c r="S16" s="140"/>
      <c r="T16" s="218" t="s">
        <v>238</v>
      </c>
      <c r="U16" s="219"/>
      <c r="V16" s="219"/>
      <c r="W16" s="219"/>
      <c r="X16" s="219"/>
      <c r="Y16" s="219"/>
      <c r="Z16" s="220"/>
      <c r="AA16" s="161" t="s">
        <v>239</v>
      </c>
      <c r="AB16" s="162"/>
      <c r="AC16" s="162"/>
      <c r="AD16" s="163"/>
      <c r="AE16" s="139" t="s">
        <v>240</v>
      </c>
      <c r="AF16" s="139"/>
      <c r="AG16" s="140"/>
      <c r="AH16" s="141" t="s">
        <v>241</v>
      </c>
      <c r="AI16" s="139"/>
      <c r="AJ16" s="139"/>
      <c r="AK16" s="139"/>
      <c r="AL16" s="142"/>
    </row>
    <row r="17" spans="1:38" ht="21" customHeight="1">
      <c r="A17" s="197"/>
      <c r="B17" s="198"/>
      <c r="C17" s="213"/>
      <c r="D17" s="214"/>
      <c r="E17" s="215"/>
      <c r="F17" s="215"/>
      <c r="G17" s="215"/>
      <c r="H17" s="215"/>
      <c r="I17" s="215"/>
      <c r="J17" s="216"/>
      <c r="K17" s="217"/>
      <c r="L17" s="215"/>
      <c r="M17" s="215"/>
      <c r="N17" s="215"/>
      <c r="O17" s="215"/>
      <c r="P17" s="215"/>
      <c r="Q17" s="215"/>
      <c r="R17" s="215"/>
      <c r="S17" s="216"/>
      <c r="T17" s="143" t="s">
        <v>242</v>
      </c>
      <c r="U17" s="144"/>
      <c r="V17" s="145" t="s">
        <v>243</v>
      </c>
      <c r="W17" s="145"/>
      <c r="X17" s="145"/>
      <c r="Y17" s="145"/>
      <c r="Z17" s="146"/>
      <c r="AA17" s="164"/>
      <c r="AB17" s="165"/>
      <c r="AC17" s="165"/>
      <c r="AD17" s="166"/>
      <c r="AE17" s="147" t="s">
        <v>244</v>
      </c>
      <c r="AF17" s="148"/>
      <c r="AG17" s="149"/>
      <c r="AH17" s="150" t="s">
        <v>244</v>
      </c>
      <c r="AI17" s="147"/>
      <c r="AJ17" s="147"/>
      <c r="AK17" s="147"/>
      <c r="AL17" s="151"/>
    </row>
    <row r="18" spans="1:38" ht="21" customHeight="1">
      <c r="A18" s="197"/>
      <c r="B18" s="198"/>
      <c r="C18" s="201"/>
      <c r="D18" s="202"/>
      <c r="E18" s="203" t="s">
        <v>12</v>
      </c>
      <c r="F18" s="204"/>
      <c r="G18" s="204"/>
      <c r="H18" s="204"/>
      <c r="I18" s="204"/>
      <c r="J18" s="205"/>
      <c r="K18" s="74"/>
      <c r="L18" s="18" t="s">
        <v>245</v>
      </c>
      <c r="M18" s="75"/>
      <c r="N18" s="18" t="s">
        <v>246</v>
      </c>
      <c r="O18" s="19" t="s">
        <v>247</v>
      </c>
      <c r="P18" s="75"/>
      <c r="Q18" s="18" t="s">
        <v>245</v>
      </c>
      <c r="R18" s="75"/>
      <c r="S18" s="20" t="s">
        <v>246</v>
      </c>
      <c r="T18" s="206" t="s">
        <v>62</v>
      </c>
      <c r="U18" s="152"/>
      <c r="V18" s="152"/>
      <c r="W18" s="152"/>
      <c r="X18" s="152"/>
      <c r="Y18" s="152"/>
      <c r="Z18" s="153"/>
      <c r="AA18" s="154"/>
      <c r="AB18" s="155"/>
      <c r="AC18" s="156" t="str">
        <f>INDEX(参照リスト!$E:$E, MATCH($E$18,参照リスト!$A:$A,0),1)</f>
        <v xml:space="preserve"> </v>
      </c>
      <c r="AD18" s="157"/>
      <c r="AE18" s="158">
        <f>INDEX(参照リスト!$C:$C, MATCH($E$18,参照リスト!$A:$A,0),1)</f>
        <v>0</v>
      </c>
      <c r="AF18" s="159"/>
      <c r="AG18" s="21" t="s">
        <v>99</v>
      </c>
      <c r="AH18" s="160">
        <f>AE18*AA18</f>
        <v>0</v>
      </c>
      <c r="AI18" s="160"/>
      <c r="AJ18" s="160"/>
      <c r="AK18" s="160"/>
      <c r="AL18" s="22" t="s">
        <v>99</v>
      </c>
    </row>
    <row r="19" spans="1:38" ht="21" customHeight="1">
      <c r="A19" s="197"/>
      <c r="B19" s="198"/>
      <c r="C19" s="201"/>
      <c r="D19" s="202"/>
      <c r="E19" s="203" t="s">
        <v>12</v>
      </c>
      <c r="F19" s="204"/>
      <c r="G19" s="204"/>
      <c r="H19" s="204"/>
      <c r="I19" s="204"/>
      <c r="J19" s="205"/>
      <c r="K19" s="12"/>
      <c r="L19" s="18" t="s">
        <v>245</v>
      </c>
      <c r="M19" s="14"/>
      <c r="N19" s="18" t="s">
        <v>246</v>
      </c>
      <c r="O19" s="19" t="s">
        <v>247</v>
      </c>
      <c r="P19" s="14"/>
      <c r="Q19" s="18" t="s">
        <v>245</v>
      </c>
      <c r="R19" s="14"/>
      <c r="S19" s="20" t="s">
        <v>246</v>
      </c>
      <c r="T19" s="206" t="s">
        <v>62</v>
      </c>
      <c r="U19" s="152"/>
      <c r="V19" s="207"/>
      <c r="W19" s="207"/>
      <c r="X19" s="207"/>
      <c r="Y19" s="207"/>
      <c r="Z19" s="208"/>
      <c r="AA19" s="209"/>
      <c r="AB19" s="210"/>
      <c r="AC19" s="156" t="str">
        <f>INDEX(参照リスト!$E:$E, MATCH($E$19,参照リスト!$A:$A,0),1)</f>
        <v xml:space="preserve"> </v>
      </c>
      <c r="AD19" s="157"/>
      <c r="AE19" s="158">
        <f>INDEX(参照リスト!$C:$C, MATCH($E$19,参照リスト!$A:$A,0),1)</f>
        <v>0</v>
      </c>
      <c r="AF19" s="159"/>
      <c r="AG19" s="21" t="s">
        <v>99</v>
      </c>
      <c r="AH19" s="160">
        <f>AE19*AA19</f>
        <v>0</v>
      </c>
      <c r="AI19" s="160"/>
      <c r="AJ19" s="160"/>
      <c r="AK19" s="160"/>
      <c r="AL19" s="23" t="s">
        <v>99</v>
      </c>
    </row>
    <row r="20" spans="1:38" ht="21" customHeight="1" thickBot="1">
      <c r="A20" s="197"/>
      <c r="B20" s="198"/>
      <c r="C20" s="314"/>
      <c r="D20" s="315"/>
      <c r="E20" s="316" t="s">
        <v>12</v>
      </c>
      <c r="F20" s="317"/>
      <c r="G20" s="317"/>
      <c r="H20" s="317"/>
      <c r="I20" s="317"/>
      <c r="J20" s="318"/>
      <c r="K20" s="13"/>
      <c r="L20" s="24" t="s">
        <v>245</v>
      </c>
      <c r="M20" s="15"/>
      <c r="N20" s="24" t="s">
        <v>246</v>
      </c>
      <c r="O20" s="25" t="s">
        <v>247</v>
      </c>
      <c r="P20" s="15"/>
      <c r="Q20" s="24" t="s">
        <v>245</v>
      </c>
      <c r="R20" s="15"/>
      <c r="S20" s="26" t="s">
        <v>246</v>
      </c>
      <c r="T20" s="319" t="s">
        <v>62</v>
      </c>
      <c r="U20" s="207"/>
      <c r="V20" s="207"/>
      <c r="W20" s="207"/>
      <c r="X20" s="207"/>
      <c r="Y20" s="207"/>
      <c r="Z20" s="208"/>
      <c r="AA20" s="209"/>
      <c r="AB20" s="210"/>
      <c r="AC20" s="320" t="str">
        <f>INDEX(参照リスト!$E:$E, MATCH($E$20,参照リスト!$A:$A,0),1)</f>
        <v xml:space="preserve"> </v>
      </c>
      <c r="AD20" s="321"/>
      <c r="AE20" s="322">
        <f>INDEX(参照リスト!$C:$C, MATCH($E$20,参照リスト!$A:$A,0),1)</f>
        <v>0</v>
      </c>
      <c r="AF20" s="323"/>
      <c r="AG20" s="27" t="s">
        <v>99</v>
      </c>
      <c r="AH20" s="305">
        <f>AE20*AA20</f>
        <v>0</v>
      </c>
      <c r="AI20" s="305"/>
      <c r="AJ20" s="305"/>
      <c r="AK20" s="305"/>
      <c r="AL20" s="28" t="s">
        <v>99</v>
      </c>
    </row>
    <row r="21" spans="1:38" ht="21" customHeight="1" thickBot="1">
      <c r="A21" s="199"/>
      <c r="B21" s="200"/>
      <c r="C21" s="306" t="s">
        <v>248</v>
      </c>
      <c r="D21" s="306"/>
      <c r="E21" s="306"/>
      <c r="F21" s="306"/>
      <c r="G21" s="306"/>
      <c r="H21" s="306"/>
      <c r="I21" s="306"/>
      <c r="J21" s="306"/>
      <c r="K21" s="306"/>
      <c r="L21" s="306"/>
      <c r="M21" s="306"/>
      <c r="N21" s="306"/>
      <c r="O21" s="306"/>
      <c r="P21" s="306"/>
      <c r="Q21" s="306"/>
      <c r="R21" s="306"/>
      <c r="S21" s="306"/>
      <c r="T21" s="306"/>
      <c r="U21" s="306"/>
      <c r="V21" s="306"/>
      <c r="W21" s="306"/>
      <c r="X21" s="306"/>
      <c r="Y21" s="306"/>
      <c r="Z21" s="307"/>
      <c r="AA21" s="308" t="s">
        <v>249</v>
      </c>
      <c r="AB21" s="309"/>
      <c r="AC21" s="309"/>
      <c r="AD21" s="309"/>
      <c r="AE21" s="309"/>
      <c r="AF21" s="309"/>
      <c r="AG21" s="310"/>
      <c r="AH21" s="311">
        <f>SUM(AH18:AK20)</f>
        <v>0</v>
      </c>
      <c r="AI21" s="312"/>
      <c r="AJ21" s="312"/>
      <c r="AK21" s="313"/>
      <c r="AL21" s="29" t="s">
        <v>99</v>
      </c>
    </row>
    <row r="22" spans="1:38" ht="21" customHeight="1">
      <c r="A22" s="221" t="s">
        <v>250</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324"/>
      <c r="AA22" s="325" t="s">
        <v>251</v>
      </c>
      <c r="AB22" s="325"/>
      <c r="AC22" s="325"/>
      <c r="AD22" s="325"/>
      <c r="AE22" s="325"/>
      <c r="AF22" s="325"/>
      <c r="AG22" s="325"/>
      <c r="AH22" s="325"/>
      <c r="AI22" s="325"/>
      <c r="AJ22" s="325"/>
      <c r="AK22" s="325"/>
      <c r="AL22" s="326"/>
    </row>
    <row r="23" spans="1:38" ht="21" customHeight="1">
      <c r="A23" s="29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1"/>
      <c r="AA23" s="302"/>
      <c r="AB23" s="302"/>
      <c r="AC23" s="302"/>
      <c r="AD23" s="9" t="s">
        <v>252</v>
      </c>
      <c r="AE23" s="302"/>
      <c r="AF23" s="302"/>
      <c r="AG23" s="9" t="s">
        <v>253</v>
      </c>
      <c r="AH23" s="302"/>
      <c r="AI23" s="302"/>
      <c r="AJ23" s="302"/>
      <c r="AK23" s="303" t="s">
        <v>254</v>
      </c>
      <c r="AL23" s="304"/>
    </row>
    <row r="24" spans="1:38" ht="21" customHeight="1">
      <c r="A24" s="221" t="s">
        <v>255</v>
      </c>
      <c r="B24" s="222"/>
      <c r="C24" s="222"/>
      <c r="D24" s="222"/>
      <c r="E24" s="222"/>
      <c r="F24" s="222"/>
      <c r="G24" s="222"/>
      <c r="H24" s="222"/>
      <c r="I24" s="222"/>
      <c r="J24" s="222"/>
      <c r="K24" s="222"/>
      <c r="L24" s="222"/>
      <c r="M24" s="222"/>
      <c r="N24" s="222"/>
      <c r="O24" s="223"/>
      <c r="P24" s="224" t="s">
        <v>256</v>
      </c>
      <c r="Q24" s="225"/>
      <c r="R24" s="225"/>
      <c r="S24" s="225"/>
      <c r="T24" s="225"/>
      <c r="U24" s="225"/>
      <c r="V24" s="225"/>
      <c r="W24" s="225"/>
      <c r="X24" s="225"/>
      <c r="Y24" s="225"/>
      <c r="Z24" s="226"/>
      <c r="AA24" s="224" t="s">
        <v>257</v>
      </c>
      <c r="AB24" s="225"/>
      <c r="AC24" s="225"/>
      <c r="AD24" s="225"/>
      <c r="AE24" s="225"/>
      <c r="AF24" s="225"/>
      <c r="AG24" s="225"/>
      <c r="AH24" s="225"/>
      <c r="AI24" s="225"/>
      <c r="AJ24" s="225"/>
      <c r="AK24" s="225"/>
      <c r="AL24" s="227"/>
    </row>
    <row r="25" spans="1:38" ht="21" customHeight="1">
      <c r="A25" s="228"/>
      <c r="B25" s="229"/>
      <c r="C25" s="229"/>
      <c r="D25" s="229"/>
      <c r="E25" s="229"/>
      <c r="F25" s="229"/>
      <c r="G25" s="229"/>
      <c r="H25" s="229"/>
      <c r="I25" s="229"/>
      <c r="J25" s="229"/>
      <c r="K25" s="229"/>
      <c r="L25" s="229"/>
      <c r="M25" s="229"/>
      <c r="N25" s="229"/>
      <c r="O25" s="230"/>
      <c r="P25" s="237" t="s">
        <v>258</v>
      </c>
      <c r="Q25" s="238"/>
      <c r="R25" s="238"/>
      <c r="S25" s="238"/>
      <c r="T25" s="238"/>
      <c r="U25" s="238"/>
      <c r="V25" s="238"/>
      <c r="W25" s="238"/>
      <c r="X25" s="238"/>
      <c r="Y25" s="238"/>
      <c r="Z25" s="239"/>
      <c r="AA25" s="240"/>
      <c r="AB25" s="229"/>
      <c r="AC25" s="229"/>
      <c r="AD25" s="229"/>
      <c r="AE25" s="229"/>
      <c r="AF25" s="229"/>
      <c r="AG25" s="229"/>
      <c r="AH25" s="229"/>
      <c r="AI25" s="229"/>
      <c r="AJ25" s="229"/>
      <c r="AK25" s="229"/>
      <c r="AL25" s="241"/>
    </row>
    <row r="26" spans="1:38" ht="21" customHeight="1">
      <c r="A26" s="231"/>
      <c r="B26" s="232"/>
      <c r="C26" s="232"/>
      <c r="D26" s="232"/>
      <c r="E26" s="232"/>
      <c r="F26" s="232"/>
      <c r="G26" s="232"/>
      <c r="H26" s="232"/>
      <c r="I26" s="232"/>
      <c r="J26" s="232"/>
      <c r="K26" s="232"/>
      <c r="L26" s="232"/>
      <c r="M26" s="232"/>
      <c r="N26" s="232"/>
      <c r="O26" s="233"/>
      <c r="P26" s="246" t="s">
        <v>259</v>
      </c>
      <c r="Q26" s="247"/>
      <c r="R26" s="247"/>
      <c r="S26" s="247"/>
      <c r="T26" s="247"/>
      <c r="U26" s="247"/>
      <c r="V26" s="247"/>
      <c r="W26" s="247"/>
      <c r="X26" s="247"/>
      <c r="Y26" s="247"/>
      <c r="Z26" s="248"/>
      <c r="AA26" s="242"/>
      <c r="AB26" s="232"/>
      <c r="AC26" s="232"/>
      <c r="AD26" s="232"/>
      <c r="AE26" s="232"/>
      <c r="AF26" s="232"/>
      <c r="AG26" s="232"/>
      <c r="AH26" s="232"/>
      <c r="AI26" s="232"/>
      <c r="AJ26" s="232"/>
      <c r="AK26" s="232"/>
      <c r="AL26" s="243"/>
    </row>
    <row r="27" spans="1:38" ht="21" customHeight="1">
      <c r="A27" s="231"/>
      <c r="B27" s="232"/>
      <c r="C27" s="232"/>
      <c r="D27" s="232"/>
      <c r="E27" s="232"/>
      <c r="F27" s="232"/>
      <c r="G27" s="232"/>
      <c r="H27" s="232"/>
      <c r="I27" s="232"/>
      <c r="J27" s="232"/>
      <c r="K27" s="232"/>
      <c r="L27" s="232"/>
      <c r="M27" s="232"/>
      <c r="N27" s="232"/>
      <c r="O27" s="233"/>
      <c r="P27" s="246" t="s">
        <v>260</v>
      </c>
      <c r="Q27" s="247"/>
      <c r="R27" s="247"/>
      <c r="S27" s="247"/>
      <c r="T27" s="247"/>
      <c r="U27" s="247"/>
      <c r="V27" s="247"/>
      <c r="W27" s="247"/>
      <c r="X27" s="247"/>
      <c r="Y27" s="247"/>
      <c r="Z27" s="248"/>
      <c r="AA27" s="242"/>
      <c r="AB27" s="232"/>
      <c r="AC27" s="232"/>
      <c r="AD27" s="232"/>
      <c r="AE27" s="232"/>
      <c r="AF27" s="232"/>
      <c r="AG27" s="232"/>
      <c r="AH27" s="232"/>
      <c r="AI27" s="232"/>
      <c r="AJ27" s="232"/>
      <c r="AK27" s="232"/>
      <c r="AL27" s="243"/>
    </row>
    <row r="28" spans="1:38" ht="21" customHeight="1" thickBot="1">
      <c r="A28" s="234"/>
      <c r="B28" s="235"/>
      <c r="C28" s="235"/>
      <c r="D28" s="235"/>
      <c r="E28" s="235"/>
      <c r="F28" s="235"/>
      <c r="G28" s="235"/>
      <c r="H28" s="235"/>
      <c r="I28" s="235"/>
      <c r="J28" s="235"/>
      <c r="K28" s="235"/>
      <c r="L28" s="235"/>
      <c r="M28" s="235"/>
      <c r="N28" s="235"/>
      <c r="O28" s="236"/>
      <c r="P28" s="249" t="s">
        <v>261</v>
      </c>
      <c r="Q28" s="250"/>
      <c r="R28" s="250"/>
      <c r="S28" s="250"/>
      <c r="T28" s="250"/>
      <c r="U28" s="250"/>
      <c r="V28" s="250"/>
      <c r="W28" s="250"/>
      <c r="X28" s="250"/>
      <c r="Y28" s="250"/>
      <c r="Z28" s="251"/>
      <c r="AA28" s="244"/>
      <c r="AB28" s="235"/>
      <c r="AC28" s="235"/>
      <c r="AD28" s="235"/>
      <c r="AE28" s="235"/>
      <c r="AF28" s="235"/>
      <c r="AG28" s="235"/>
      <c r="AH28" s="235"/>
      <c r="AI28" s="235"/>
      <c r="AJ28" s="235"/>
      <c r="AK28" s="235"/>
      <c r="AL28" s="245"/>
    </row>
    <row r="29" spans="1:38" ht="11.25" customHeight="1">
      <c r="AD29" s="72"/>
      <c r="AE29" s="72"/>
      <c r="AF29" s="72"/>
      <c r="AG29" s="72"/>
      <c r="AH29" s="72"/>
      <c r="AI29" s="72"/>
      <c r="AJ29" s="72"/>
      <c r="AK29" s="72"/>
      <c r="AL29" s="72"/>
    </row>
    <row r="30" spans="1:38" ht="21" customHeight="1" thickBot="1">
      <c r="A30" s="77" t="s">
        <v>262</v>
      </c>
      <c r="B30" s="30"/>
      <c r="C30" s="30"/>
      <c r="D30" s="30"/>
      <c r="E30" s="30"/>
      <c r="F30" s="30"/>
      <c r="G30" s="30"/>
      <c r="H30" s="30"/>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row>
    <row r="31" spans="1:38" ht="13.5" customHeight="1">
      <c r="A31" s="177" t="s">
        <v>263</v>
      </c>
      <c r="B31" s="272"/>
      <c r="C31" s="272"/>
      <c r="D31" s="273"/>
      <c r="E31" s="266" t="s">
        <v>225</v>
      </c>
      <c r="F31" s="267"/>
      <c r="G31" s="267"/>
      <c r="H31" s="268"/>
      <c r="I31" s="258"/>
      <c r="J31" s="259"/>
      <c r="K31" s="259"/>
      <c r="L31" s="259"/>
      <c r="M31" s="259"/>
      <c r="N31" s="259"/>
      <c r="O31" s="259"/>
      <c r="P31" s="259"/>
      <c r="Q31" s="260"/>
      <c r="R31" s="267" t="s">
        <v>264</v>
      </c>
      <c r="S31" s="268"/>
      <c r="T31" s="283"/>
      <c r="U31" s="284"/>
      <c r="V31" s="284"/>
      <c r="W31" s="285"/>
      <c r="X31" s="289" t="s">
        <v>265</v>
      </c>
      <c r="Y31" s="289"/>
      <c r="Z31" s="290"/>
      <c r="AA31" s="291"/>
      <c r="AB31" s="292"/>
      <c r="AC31" s="292"/>
      <c r="AD31" s="292"/>
      <c r="AE31" s="292"/>
      <c r="AF31" s="292"/>
      <c r="AG31" s="292"/>
      <c r="AH31" s="292"/>
      <c r="AI31" s="293"/>
      <c r="AJ31" s="294" t="s">
        <v>266</v>
      </c>
      <c r="AK31" s="295"/>
      <c r="AL31" s="296"/>
    </row>
    <row r="32" spans="1:38" ht="21" customHeight="1">
      <c r="A32" s="274"/>
      <c r="B32" s="275"/>
      <c r="C32" s="275"/>
      <c r="D32" s="276"/>
      <c r="E32" s="269"/>
      <c r="F32" s="270"/>
      <c r="G32" s="270"/>
      <c r="H32" s="271"/>
      <c r="I32" s="261"/>
      <c r="J32" s="262"/>
      <c r="K32" s="262"/>
      <c r="L32" s="262"/>
      <c r="M32" s="262"/>
      <c r="N32" s="262"/>
      <c r="O32" s="262"/>
      <c r="P32" s="262"/>
      <c r="Q32" s="263"/>
      <c r="R32" s="270"/>
      <c r="S32" s="271"/>
      <c r="T32" s="286"/>
      <c r="U32" s="287"/>
      <c r="V32" s="287"/>
      <c r="W32" s="288"/>
      <c r="X32" s="270" t="s">
        <v>224</v>
      </c>
      <c r="Y32" s="270"/>
      <c r="Z32" s="271"/>
      <c r="AA32" s="286"/>
      <c r="AB32" s="287"/>
      <c r="AC32" s="287"/>
      <c r="AD32" s="287"/>
      <c r="AE32" s="287"/>
      <c r="AF32" s="287"/>
      <c r="AG32" s="287"/>
      <c r="AH32" s="287"/>
      <c r="AI32" s="288"/>
      <c r="AJ32" s="297"/>
      <c r="AK32" s="297"/>
      <c r="AL32" s="298"/>
    </row>
    <row r="33" spans="1:38" ht="21" customHeight="1">
      <c r="A33" s="264" t="s">
        <v>359</v>
      </c>
      <c r="B33" s="265"/>
      <c r="C33" s="265"/>
      <c r="D33" s="265"/>
      <c r="E33" s="265"/>
      <c r="F33" s="265"/>
      <c r="G33" s="265"/>
      <c r="H33" s="265"/>
      <c r="I33" s="277" t="s">
        <v>362</v>
      </c>
      <c r="J33" s="278"/>
      <c r="K33" s="278"/>
      <c r="L33" s="278"/>
      <c r="M33" s="278"/>
      <c r="N33" s="278"/>
      <c r="O33" s="279"/>
      <c r="P33" s="280"/>
      <c r="Q33" s="281"/>
      <c r="R33" s="281"/>
      <c r="S33" s="281"/>
      <c r="T33" s="281"/>
      <c r="U33" s="281"/>
      <c r="V33" s="281"/>
      <c r="W33" s="282"/>
      <c r="X33" s="256" t="s">
        <v>267</v>
      </c>
      <c r="Y33" s="256"/>
      <c r="Z33" s="257"/>
      <c r="AA33" s="252" t="str">
        <f>INDEX(参照リスト!$I13:$I22, MATCH($AE$12,参照リスト!$H13:$H22,0),1)</f>
        <v xml:space="preserve"> </v>
      </c>
      <c r="AB33" s="252"/>
      <c r="AC33" s="252"/>
      <c r="AD33" s="252"/>
      <c r="AE33" s="252"/>
      <c r="AF33" s="252"/>
      <c r="AG33" s="252"/>
      <c r="AH33" s="252"/>
      <c r="AI33" s="253"/>
      <c r="AJ33" s="254"/>
      <c r="AK33" s="254"/>
      <c r="AL33" s="255"/>
    </row>
    <row r="34" spans="1:38" ht="21" customHeight="1">
      <c r="A34" s="334" t="s">
        <v>268</v>
      </c>
      <c r="B34" s="335"/>
      <c r="C34" s="335"/>
      <c r="D34" s="336"/>
      <c r="E34" s="337">
        <f>INDEX(参照リスト!$J13:$J22, MATCH($AE$12,参照リスト!$H13:$H22,0),1)</f>
        <v>0</v>
      </c>
      <c r="F34" s="252"/>
      <c r="G34" s="252"/>
      <c r="H34" s="252"/>
      <c r="I34" s="252"/>
      <c r="J34" s="252"/>
      <c r="K34" s="338"/>
      <c r="L34" s="335" t="s">
        <v>269</v>
      </c>
      <c r="M34" s="335"/>
      <c r="N34" s="335"/>
      <c r="O34" s="336"/>
      <c r="P34" s="280" t="s">
        <v>230</v>
      </c>
      <c r="Q34" s="281"/>
      <c r="R34" s="281"/>
      <c r="S34" s="281"/>
      <c r="T34" s="281"/>
      <c r="U34" s="281"/>
      <c r="V34" s="281"/>
      <c r="W34" s="339"/>
      <c r="X34" s="346" t="s">
        <v>349</v>
      </c>
      <c r="Y34" s="347"/>
      <c r="Z34" s="347"/>
      <c r="AA34" s="348" t="str">
        <f>参照リスト!G50</f>
        <v/>
      </c>
      <c r="AB34" s="349"/>
      <c r="AC34" s="349"/>
      <c r="AD34" s="349"/>
      <c r="AE34" s="349"/>
      <c r="AF34" s="349"/>
      <c r="AG34" s="349"/>
      <c r="AH34" s="349"/>
      <c r="AI34" s="349"/>
      <c r="AJ34" s="349"/>
      <c r="AK34" s="349"/>
      <c r="AL34" s="350"/>
    </row>
    <row r="35" spans="1:38" ht="21" customHeight="1">
      <c r="A35" s="375" t="s">
        <v>270</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7"/>
    </row>
    <row r="36" spans="1:38" ht="21" customHeight="1">
      <c r="A36" s="412">
        <f>INDEX(参照リスト!$I26:$I38, MATCH($P$34,参照リスト!$H26:$H38,0),1)</f>
        <v>0</v>
      </c>
      <c r="B36" s="413"/>
      <c r="C36" s="413"/>
      <c r="D36" s="413"/>
      <c r="E36" s="416" t="s">
        <v>271</v>
      </c>
      <c r="F36" s="416"/>
      <c r="G36" s="416"/>
      <c r="H36" s="416"/>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4"/>
    </row>
    <row r="37" spans="1:38" ht="21" customHeight="1" thickBot="1">
      <c r="A37" s="414"/>
      <c r="B37" s="415"/>
      <c r="C37" s="415"/>
      <c r="D37" s="415"/>
      <c r="E37" s="425" t="s">
        <v>272</v>
      </c>
      <c r="F37" s="425"/>
      <c r="G37" s="425"/>
      <c r="H37" s="425"/>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7"/>
    </row>
    <row r="38" spans="1:38" ht="21" customHeight="1" thickBot="1">
      <c r="A38" s="247" t="s">
        <v>273</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row>
    <row r="39" spans="1:38" ht="21" customHeight="1">
      <c r="A39" s="420" t="s">
        <v>274</v>
      </c>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2"/>
    </row>
    <row r="40" spans="1:38" ht="16.5" customHeight="1">
      <c r="A40" s="353" t="s">
        <v>275</v>
      </c>
      <c r="B40" s="354"/>
      <c r="C40" s="354"/>
      <c r="D40" s="355"/>
      <c r="E40" s="122" t="s">
        <v>276</v>
      </c>
      <c r="F40" s="359"/>
      <c r="G40" s="359"/>
      <c r="H40" s="359"/>
      <c r="I40" s="359"/>
      <c r="J40" s="359"/>
      <c r="K40" s="360"/>
      <c r="L40" s="360"/>
      <c r="M40" s="360"/>
      <c r="N40" s="360"/>
      <c r="O40" s="360"/>
      <c r="P40" s="360"/>
      <c r="Q40" s="360"/>
      <c r="R40" s="360"/>
      <c r="S40" s="360"/>
      <c r="T40" s="360"/>
      <c r="U40" s="360"/>
      <c r="V40" s="360"/>
      <c r="W40" s="361"/>
      <c r="X40" s="362" t="s">
        <v>277</v>
      </c>
      <c r="Y40" s="363"/>
      <c r="Z40" s="364"/>
      <c r="AA40" s="366"/>
      <c r="AB40" s="366"/>
      <c r="AC40" s="366"/>
      <c r="AD40" s="366"/>
      <c r="AE40" s="366"/>
      <c r="AF40" s="366"/>
      <c r="AG40" s="366"/>
      <c r="AH40" s="366"/>
      <c r="AI40" s="366"/>
      <c r="AJ40" s="366"/>
      <c r="AK40" s="366"/>
      <c r="AL40" s="367"/>
    </row>
    <row r="41" spans="1:38" ht="4.5" customHeight="1">
      <c r="A41" s="353"/>
      <c r="B41" s="354"/>
      <c r="C41" s="354"/>
      <c r="D41" s="355"/>
      <c r="E41" s="369"/>
      <c r="F41" s="370"/>
      <c r="G41" s="370"/>
      <c r="H41" s="370"/>
      <c r="I41" s="370"/>
      <c r="J41" s="370"/>
      <c r="K41" s="370"/>
      <c r="L41" s="370"/>
      <c r="M41" s="370"/>
      <c r="N41" s="370"/>
      <c r="O41" s="370"/>
      <c r="P41" s="370"/>
      <c r="Q41" s="370"/>
      <c r="R41" s="370"/>
      <c r="S41" s="370"/>
      <c r="T41" s="370"/>
      <c r="U41" s="370"/>
      <c r="V41" s="370"/>
      <c r="W41" s="371"/>
      <c r="X41" s="365"/>
      <c r="Y41" s="351"/>
      <c r="Z41" s="352"/>
      <c r="AA41" s="188"/>
      <c r="AB41" s="188"/>
      <c r="AC41" s="188"/>
      <c r="AD41" s="188"/>
      <c r="AE41" s="188"/>
      <c r="AF41" s="188"/>
      <c r="AG41" s="188"/>
      <c r="AH41" s="188"/>
      <c r="AI41" s="188"/>
      <c r="AJ41" s="188"/>
      <c r="AK41" s="188"/>
      <c r="AL41" s="368"/>
    </row>
    <row r="42" spans="1:38" ht="21" customHeight="1">
      <c r="A42" s="356"/>
      <c r="B42" s="357"/>
      <c r="C42" s="357"/>
      <c r="D42" s="358"/>
      <c r="E42" s="372"/>
      <c r="F42" s="373"/>
      <c r="G42" s="373"/>
      <c r="H42" s="373"/>
      <c r="I42" s="373"/>
      <c r="J42" s="373"/>
      <c r="K42" s="373"/>
      <c r="L42" s="373"/>
      <c r="M42" s="373"/>
      <c r="N42" s="373"/>
      <c r="O42" s="373"/>
      <c r="P42" s="373"/>
      <c r="Q42" s="373"/>
      <c r="R42" s="373"/>
      <c r="S42" s="373"/>
      <c r="T42" s="373"/>
      <c r="U42" s="373"/>
      <c r="V42" s="373"/>
      <c r="W42" s="374"/>
      <c r="X42" s="351" t="s">
        <v>278</v>
      </c>
      <c r="Y42" s="351"/>
      <c r="Z42" s="352"/>
      <c r="AA42" s="188"/>
      <c r="AB42" s="188"/>
      <c r="AC42" s="188"/>
      <c r="AD42" s="188"/>
      <c r="AE42" s="188"/>
      <c r="AF42" s="188"/>
      <c r="AG42" s="188"/>
      <c r="AH42" s="188"/>
      <c r="AI42" s="188"/>
      <c r="AJ42" s="188"/>
      <c r="AK42" s="188"/>
      <c r="AL42" s="368"/>
    </row>
    <row r="43" spans="1:38" ht="21" customHeight="1">
      <c r="A43" s="340" t="s">
        <v>279</v>
      </c>
      <c r="B43" s="341"/>
      <c r="C43" s="341"/>
      <c r="D43" s="341"/>
      <c r="E43" s="341"/>
      <c r="F43" s="341"/>
      <c r="G43" s="341"/>
      <c r="H43" s="341"/>
      <c r="I43" s="341"/>
      <c r="J43" s="341"/>
      <c r="K43" s="341"/>
      <c r="L43" s="341"/>
      <c r="M43" s="341"/>
      <c r="N43" s="341"/>
      <c r="O43" s="342" t="s">
        <v>280</v>
      </c>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3"/>
    </row>
    <row r="44" spans="1:38" ht="13.5" customHeight="1">
      <c r="A44" s="378" t="s">
        <v>225</v>
      </c>
      <c r="B44" s="379"/>
      <c r="C44" s="379"/>
      <c r="D44" s="380"/>
      <c r="E44" s="384"/>
      <c r="F44" s="385"/>
      <c r="G44" s="385"/>
      <c r="H44" s="385"/>
      <c r="I44" s="385"/>
      <c r="J44" s="385"/>
      <c r="K44" s="385"/>
      <c r="L44" s="385"/>
      <c r="M44" s="385"/>
      <c r="N44" s="385"/>
      <c r="O44" s="385"/>
      <c r="P44" s="385"/>
      <c r="Q44" s="386"/>
      <c r="R44" s="404" t="s">
        <v>264</v>
      </c>
      <c r="S44" s="405"/>
      <c r="T44" s="384"/>
      <c r="U44" s="406"/>
      <c r="V44" s="406"/>
      <c r="W44" s="407"/>
      <c r="X44" s="410" t="s">
        <v>265</v>
      </c>
      <c r="Y44" s="410"/>
      <c r="Z44" s="411"/>
      <c r="AA44" s="417"/>
      <c r="AB44" s="418"/>
      <c r="AC44" s="418"/>
      <c r="AD44" s="418"/>
      <c r="AE44" s="418"/>
      <c r="AF44" s="418"/>
      <c r="AG44" s="418"/>
      <c r="AH44" s="418"/>
      <c r="AI44" s="418"/>
      <c r="AJ44" s="418"/>
      <c r="AK44" s="418"/>
      <c r="AL44" s="419"/>
    </row>
    <row r="45" spans="1:38" ht="21" customHeight="1">
      <c r="A45" s="381"/>
      <c r="B45" s="382"/>
      <c r="C45" s="382"/>
      <c r="D45" s="383"/>
      <c r="E45" s="286"/>
      <c r="F45" s="287"/>
      <c r="G45" s="287"/>
      <c r="H45" s="287"/>
      <c r="I45" s="287"/>
      <c r="J45" s="287"/>
      <c r="K45" s="287"/>
      <c r="L45" s="287"/>
      <c r="M45" s="287"/>
      <c r="N45" s="287"/>
      <c r="O45" s="287"/>
      <c r="P45" s="287"/>
      <c r="Q45" s="288"/>
      <c r="R45" s="351"/>
      <c r="S45" s="352"/>
      <c r="T45" s="408"/>
      <c r="U45" s="188"/>
      <c r="V45" s="188"/>
      <c r="W45" s="409"/>
      <c r="X45" s="351" t="s">
        <v>224</v>
      </c>
      <c r="Y45" s="351"/>
      <c r="Z45" s="352"/>
      <c r="AA45" s="408"/>
      <c r="AB45" s="188"/>
      <c r="AC45" s="188"/>
      <c r="AD45" s="188"/>
      <c r="AE45" s="188"/>
      <c r="AF45" s="188"/>
      <c r="AG45" s="188"/>
      <c r="AH45" s="188"/>
      <c r="AI45" s="188"/>
      <c r="AJ45" s="188"/>
      <c r="AK45" s="188"/>
      <c r="AL45" s="368"/>
    </row>
    <row r="46" spans="1:38" ht="21" customHeight="1" thickBot="1">
      <c r="A46" s="327" t="s">
        <v>281</v>
      </c>
      <c r="B46" s="328"/>
      <c r="C46" s="328"/>
      <c r="D46" s="329"/>
      <c r="E46" s="331"/>
      <c r="F46" s="332"/>
      <c r="G46" s="332"/>
      <c r="H46" s="332"/>
      <c r="I46" s="332"/>
      <c r="J46" s="332"/>
      <c r="K46" s="332"/>
      <c r="L46" s="332"/>
      <c r="M46" s="332"/>
      <c r="N46" s="332"/>
      <c r="O46" s="332"/>
      <c r="P46" s="332"/>
      <c r="Q46" s="333"/>
      <c r="R46" s="330" t="s">
        <v>278</v>
      </c>
      <c r="S46" s="329"/>
      <c r="T46" s="344"/>
      <c r="U46" s="344"/>
      <c r="V46" s="344"/>
      <c r="W46" s="344"/>
      <c r="X46" s="344"/>
      <c r="Y46" s="344"/>
      <c r="Z46" s="344"/>
      <c r="AA46" s="344"/>
      <c r="AB46" s="344"/>
      <c r="AC46" s="344"/>
      <c r="AD46" s="344"/>
      <c r="AE46" s="344"/>
      <c r="AF46" s="344"/>
      <c r="AG46" s="344"/>
      <c r="AH46" s="344"/>
      <c r="AI46" s="344"/>
      <c r="AJ46" s="344"/>
      <c r="AK46" s="344"/>
      <c r="AL46" s="345"/>
    </row>
    <row r="47" spans="1:38" ht="11.25" customHeight="1" thickBot="1">
      <c r="A47" s="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1.2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c r="A49" s="3"/>
      <c r="D49" s="8"/>
      <c r="E49" s="8"/>
      <c r="F49" s="8"/>
      <c r="G49" s="8"/>
      <c r="H49" s="8"/>
      <c r="I49" s="8"/>
      <c r="J49" s="8"/>
      <c r="K49" s="8"/>
      <c r="L49" s="8"/>
      <c r="M49" s="8"/>
      <c r="N49" s="8"/>
      <c r="O49" s="8"/>
      <c r="P49" s="8"/>
      <c r="Q49" s="8"/>
      <c r="R49" s="8"/>
      <c r="S49" s="8"/>
      <c r="T49" s="8"/>
      <c r="U49" s="8"/>
      <c r="V49" s="8"/>
      <c r="W49" s="8"/>
      <c r="X49" s="8"/>
      <c r="Y49" s="8"/>
      <c r="Z49" s="8"/>
      <c r="AA49" s="8"/>
      <c r="AB49" s="8"/>
      <c r="AC49" s="400"/>
      <c r="AD49" s="400"/>
      <c r="AE49" s="400"/>
      <c r="AF49" s="8" t="s">
        <v>219</v>
      </c>
      <c r="AG49" s="400"/>
      <c r="AH49" s="400"/>
      <c r="AI49" s="4" t="s">
        <v>220</v>
      </c>
      <c r="AJ49" s="400"/>
      <c r="AK49" s="400"/>
      <c r="AL49" s="4" t="s">
        <v>221</v>
      </c>
    </row>
    <row r="50" spans="1:38" ht="20" customHeight="1">
      <c r="A50" s="403">
        <f>AC5</f>
        <v>0</v>
      </c>
      <c r="B50" s="403"/>
      <c r="C50" s="403"/>
      <c r="D50" s="403"/>
      <c r="E50" s="403"/>
      <c r="F50" s="403"/>
      <c r="G50" s="403"/>
      <c r="H50" s="403"/>
      <c r="I50" s="403"/>
      <c r="J50" s="32" t="s">
        <v>282</v>
      </c>
      <c r="K50" s="8"/>
      <c r="L50" s="8"/>
      <c r="M50" s="8"/>
      <c r="N50" s="8"/>
      <c r="O50" s="8"/>
      <c r="P50" s="8"/>
      <c r="Q50" s="8"/>
      <c r="R50" s="8"/>
      <c r="S50" s="8"/>
      <c r="T50" s="8"/>
      <c r="U50" s="8"/>
      <c r="V50" s="8"/>
      <c r="W50" s="8"/>
      <c r="X50" s="8"/>
      <c r="Y50" s="8"/>
      <c r="Z50" s="8"/>
      <c r="AA50" s="8"/>
      <c r="AB50" s="8"/>
      <c r="AC50" s="8"/>
      <c r="AD50" s="33"/>
      <c r="AE50" s="33"/>
      <c r="AF50" s="33"/>
      <c r="AG50" s="33"/>
      <c r="AH50" s="33"/>
      <c r="AI50" s="33"/>
      <c r="AJ50" s="33"/>
      <c r="AK50" s="33"/>
      <c r="AL50" s="33"/>
    </row>
    <row r="51" spans="1:38" ht="18" customHeight="1">
      <c r="A51" s="8"/>
      <c r="B51" s="8"/>
      <c r="C51" s="8"/>
      <c r="D51" s="8"/>
      <c r="E51" s="8"/>
      <c r="F51" s="8"/>
      <c r="G51" s="8"/>
      <c r="H51" s="8"/>
      <c r="I51" s="8"/>
      <c r="J51" s="8"/>
      <c r="K51" s="8"/>
      <c r="L51" s="8"/>
      <c r="M51" s="8"/>
      <c r="N51" s="8"/>
      <c r="O51" s="8"/>
      <c r="P51" s="8"/>
      <c r="Q51" s="8"/>
      <c r="R51" s="8"/>
      <c r="S51" s="8"/>
      <c r="T51" s="401" t="s">
        <v>283</v>
      </c>
      <c r="U51" s="401"/>
      <c r="V51" s="401"/>
      <c r="W51" s="401"/>
      <c r="X51" s="401"/>
      <c r="Y51" s="401"/>
      <c r="Z51" s="401"/>
      <c r="AA51" s="401"/>
      <c r="AB51" s="401"/>
      <c r="AC51" s="401"/>
      <c r="AD51" s="402" t="s">
        <v>284</v>
      </c>
      <c r="AE51" s="402"/>
      <c r="AF51" s="402"/>
      <c r="AG51" s="402"/>
      <c r="AH51" s="402"/>
      <c r="AI51" s="402"/>
      <c r="AJ51" s="402"/>
      <c r="AK51" s="402"/>
      <c r="AL51" s="402"/>
    </row>
    <row r="52" spans="1:38" ht="11.25" customHeight="1">
      <c r="A52" s="8"/>
      <c r="B52" s="8"/>
      <c r="C52" s="8"/>
      <c r="D52" s="8"/>
      <c r="E52" s="8"/>
      <c r="F52" s="8"/>
      <c r="G52" s="8"/>
      <c r="H52" s="8"/>
      <c r="I52" s="8"/>
      <c r="J52" s="8"/>
      <c r="K52" s="8"/>
      <c r="L52" s="8"/>
      <c r="M52" s="8"/>
      <c r="N52" s="8"/>
      <c r="O52" s="8"/>
      <c r="P52" s="8"/>
      <c r="Q52" s="8"/>
      <c r="R52" s="8"/>
      <c r="S52" s="8"/>
      <c r="T52" s="5"/>
      <c r="U52" s="5"/>
      <c r="V52" s="5"/>
      <c r="W52" s="5"/>
      <c r="X52" s="5"/>
      <c r="Y52" s="5"/>
      <c r="Z52" s="5"/>
      <c r="AA52" s="5"/>
      <c r="AB52" s="5"/>
      <c r="AC52" s="5"/>
      <c r="AD52" s="34"/>
      <c r="AE52" s="34"/>
      <c r="AF52" s="34"/>
      <c r="AG52" s="34"/>
      <c r="AH52" s="34"/>
      <c r="AI52" s="34"/>
      <c r="AJ52" s="34"/>
      <c r="AK52" s="34"/>
      <c r="AL52" s="5"/>
    </row>
    <row r="53" spans="1:38" ht="18" customHeight="1">
      <c r="A53" s="170" t="s">
        <v>285</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row>
    <row r="54" spans="1:38" ht="11.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spans="1:38" ht="18" customHeight="1">
      <c r="A55" s="65" t="s">
        <v>286</v>
      </c>
      <c r="B55" s="16"/>
      <c r="D55" s="3"/>
      <c r="E55" s="3"/>
      <c r="F55" s="3"/>
      <c r="G55" s="3"/>
      <c r="H55" s="3"/>
      <c r="I55" s="3"/>
      <c r="J55" s="3"/>
      <c r="K55" s="3"/>
      <c r="M55" s="36"/>
      <c r="N55" s="36"/>
      <c r="O55" s="36"/>
      <c r="P55" s="36"/>
      <c r="Q55" s="36"/>
      <c r="R55" s="36"/>
      <c r="S55" s="36"/>
      <c r="T55" s="36"/>
      <c r="U55" s="36"/>
      <c r="V55" s="36"/>
      <c r="W55" s="36"/>
      <c r="X55" s="36"/>
      <c r="Y55" s="36"/>
      <c r="Z55" s="36"/>
      <c r="AA55" s="36"/>
      <c r="AB55" s="36"/>
      <c r="AC55" s="36"/>
      <c r="AD55" s="36"/>
      <c r="AE55" s="36"/>
      <c r="AF55" s="16"/>
      <c r="AG55" s="16"/>
      <c r="AH55" s="16"/>
      <c r="AI55" s="16"/>
      <c r="AJ55" s="16"/>
      <c r="AK55" s="16"/>
      <c r="AL55" s="16"/>
    </row>
    <row r="56" spans="1:38" ht="31"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ht="11.25" customHeight="1">
      <c r="AD57" s="387"/>
      <c r="AE57" s="388"/>
      <c r="AF57" s="389"/>
      <c r="AG57" s="387"/>
      <c r="AH57" s="388"/>
      <c r="AI57" s="389"/>
      <c r="AJ57" s="387"/>
      <c r="AK57" s="388"/>
      <c r="AL57" s="389"/>
    </row>
    <row r="58" spans="1:38" ht="9" customHeight="1">
      <c r="Z58" s="6"/>
      <c r="AA58" s="16"/>
      <c r="AB58" s="16"/>
      <c r="AC58" s="16"/>
      <c r="AD58" s="390">
        <f>C18</f>
        <v>0</v>
      </c>
      <c r="AE58" s="379"/>
      <c r="AF58" s="391"/>
      <c r="AG58" s="394">
        <f>C19</f>
        <v>0</v>
      </c>
      <c r="AH58" s="395"/>
      <c r="AI58" s="396"/>
      <c r="AJ58" s="390">
        <f>C20</f>
        <v>0</v>
      </c>
      <c r="AK58" s="379"/>
      <c r="AL58" s="391"/>
    </row>
    <row r="59" spans="1:38" ht="9" customHeight="1">
      <c r="Z59" s="6"/>
      <c r="AA59" s="16"/>
      <c r="AB59" s="16"/>
      <c r="AC59" s="16"/>
      <c r="AD59" s="392"/>
      <c r="AE59" s="382"/>
      <c r="AF59" s="393"/>
      <c r="AG59" s="397"/>
      <c r="AH59" s="398"/>
      <c r="AI59" s="399"/>
      <c r="AJ59" s="392"/>
      <c r="AK59" s="382"/>
      <c r="AL59" s="393"/>
    </row>
    <row r="60" spans="1:38" ht="25" customHeight="1"/>
  </sheetData>
  <sheetProtection algorithmName="SHA-512" hashValue="Em/kPi8rs7BocgmWabnRzdk52Q1DgbY+EwSpHNAEYMZU9EP47hoY0X2fYTws0R9Z7P/zn/QDhwqA+6zF9/6JwA==" saltValue="8l36wxHUnHUYaNE3mQLnZQ==" spinCount="100000" sheet="1" selectLockedCells="1"/>
  <mergeCells count="137">
    <mergeCell ref="R44:S45"/>
    <mergeCell ref="T44:W45"/>
    <mergeCell ref="X44:Z44"/>
    <mergeCell ref="A38:AL38"/>
    <mergeCell ref="A36:D37"/>
    <mergeCell ref="E36:H36"/>
    <mergeCell ref="AA44:AL44"/>
    <mergeCell ref="AA45:AL45"/>
    <mergeCell ref="A39:AL39"/>
    <mergeCell ref="I36:AL36"/>
    <mergeCell ref="E37:H37"/>
    <mergeCell ref="I37:AL37"/>
    <mergeCell ref="AD57:AF57"/>
    <mergeCell ref="AG57:AI57"/>
    <mergeCell ref="AJ57:AL57"/>
    <mergeCell ref="AD58:AF59"/>
    <mergeCell ref="AG58:AI59"/>
    <mergeCell ref="AJ58:AL59"/>
    <mergeCell ref="AC49:AE49"/>
    <mergeCell ref="AG49:AH49"/>
    <mergeCell ref="AJ49:AK49"/>
    <mergeCell ref="T51:AC51"/>
    <mergeCell ref="AD51:AL51"/>
    <mergeCell ref="A53:AL53"/>
    <mergeCell ref="A50:I50"/>
    <mergeCell ref="A46:D46"/>
    <mergeCell ref="R46:S46"/>
    <mergeCell ref="E46:Q46"/>
    <mergeCell ref="A34:D34"/>
    <mergeCell ref="E34:K34"/>
    <mergeCell ref="L34:O34"/>
    <mergeCell ref="P34:W34"/>
    <mergeCell ref="A43:N43"/>
    <mergeCell ref="O43:AL43"/>
    <mergeCell ref="T46:AL46"/>
    <mergeCell ref="X34:Z34"/>
    <mergeCell ref="AA34:AL34"/>
    <mergeCell ref="X45:Z45"/>
    <mergeCell ref="A40:D42"/>
    <mergeCell ref="F40:J40"/>
    <mergeCell ref="K40:W40"/>
    <mergeCell ref="X40:Z41"/>
    <mergeCell ref="AA40:AL41"/>
    <mergeCell ref="E41:W42"/>
    <mergeCell ref="X42:Z42"/>
    <mergeCell ref="AA42:AL42"/>
    <mergeCell ref="A35:AL35"/>
    <mergeCell ref="A44:D45"/>
    <mergeCell ref="E44:Q45"/>
    <mergeCell ref="A23:Z23"/>
    <mergeCell ref="AA23:AC23"/>
    <mergeCell ref="AE23:AF23"/>
    <mergeCell ref="AH23:AJ23"/>
    <mergeCell ref="AK23:AL23"/>
    <mergeCell ref="AH20:AK20"/>
    <mergeCell ref="C21:Z21"/>
    <mergeCell ref="AA21:AG21"/>
    <mergeCell ref="AH21:AK21"/>
    <mergeCell ref="C20:D20"/>
    <mergeCell ref="E20:J20"/>
    <mergeCell ref="T20:U20"/>
    <mergeCell ref="V20:Z20"/>
    <mergeCell ref="AA20:AB20"/>
    <mergeCell ref="AC20:AD20"/>
    <mergeCell ref="AE20:AF20"/>
    <mergeCell ref="A22:Z22"/>
    <mergeCell ref="AA22:AL22"/>
    <mergeCell ref="AA33:AI33"/>
    <mergeCell ref="AJ33:AL33"/>
    <mergeCell ref="X33:Z33"/>
    <mergeCell ref="I31:Q32"/>
    <mergeCell ref="A33:H33"/>
    <mergeCell ref="E31:H32"/>
    <mergeCell ref="A31:D32"/>
    <mergeCell ref="R31:S32"/>
    <mergeCell ref="I33:O33"/>
    <mergeCell ref="P33:W33"/>
    <mergeCell ref="T31:W32"/>
    <mergeCell ref="X31:Z31"/>
    <mergeCell ref="AA31:AI31"/>
    <mergeCell ref="AJ31:AL32"/>
    <mergeCell ref="AA32:AI32"/>
    <mergeCell ref="X32:Z32"/>
    <mergeCell ref="A24:O24"/>
    <mergeCell ref="P24:Z24"/>
    <mergeCell ref="AA24:AL24"/>
    <mergeCell ref="A25:O28"/>
    <mergeCell ref="P25:Z25"/>
    <mergeCell ref="AA25:AL28"/>
    <mergeCell ref="P26:Z26"/>
    <mergeCell ref="P27:Z27"/>
    <mergeCell ref="P28:Z28"/>
    <mergeCell ref="AA12:AD12"/>
    <mergeCell ref="AE12:AL12"/>
    <mergeCell ref="A13:J14"/>
    <mergeCell ref="K13:AG14"/>
    <mergeCell ref="AH13:AL13"/>
    <mergeCell ref="AH14:AK14"/>
    <mergeCell ref="A15:J15"/>
    <mergeCell ref="K15:AL15"/>
    <mergeCell ref="A16:B21"/>
    <mergeCell ref="C19:D19"/>
    <mergeCell ref="E19:J19"/>
    <mergeCell ref="T19:U19"/>
    <mergeCell ref="V19:Z19"/>
    <mergeCell ref="AA19:AB19"/>
    <mergeCell ref="AC19:AD19"/>
    <mergeCell ref="AE19:AF19"/>
    <mergeCell ref="AH19:AK19"/>
    <mergeCell ref="C18:D18"/>
    <mergeCell ref="E18:J18"/>
    <mergeCell ref="T18:U18"/>
    <mergeCell ref="C16:D17"/>
    <mergeCell ref="E16:J17"/>
    <mergeCell ref="K16:S17"/>
    <mergeCell ref="T16:Z16"/>
    <mergeCell ref="Z2:AB2"/>
    <mergeCell ref="AC2:AE2"/>
    <mergeCell ref="AG2:AH2"/>
    <mergeCell ref="AJ2:AK2"/>
    <mergeCell ref="Z5:AB5"/>
    <mergeCell ref="AC5:AL5"/>
    <mergeCell ref="Z6:AB6"/>
    <mergeCell ref="AC6:AL6"/>
    <mergeCell ref="A8:AL8"/>
    <mergeCell ref="AE16:AG16"/>
    <mergeCell ref="AH16:AL16"/>
    <mergeCell ref="T17:U17"/>
    <mergeCell ref="V17:Z17"/>
    <mergeCell ref="AE17:AG17"/>
    <mergeCell ref="AH17:AL17"/>
    <mergeCell ref="V18:Z18"/>
    <mergeCell ref="AA18:AB18"/>
    <mergeCell ref="AC18:AD18"/>
    <mergeCell ref="AE18:AF18"/>
    <mergeCell ref="AH18:AK18"/>
    <mergeCell ref="AA16:AD17"/>
  </mergeCells>
  <phoneticPr fontId="2"/>
  <conditionalFormatting sqref="AC2 AG2">
    <cfRule type="containsBlanks" dxfId="244" priority="218">
      <formula>LEN(TRIM(AC2))=0</formula>
    </cfRule>
  </conditionalFormatting>
  <conditionalFormatting sqref="E18:J18">
    <cfRule type="cellIs" dxfId="243" priority="216" operator="equal">
      <formula>" （選択）"</formula>
    </cfRule>
  </conditionalFormatting>
  <conditionalFormatting sqref="M18">
    <cfRule type="containsBlanks" dxfId="242" priority="219">
      <formula>LEN(TRIM(M18))=0</formula>
    </cfRule>
  </conditionalFormatting>
  <conditionalFormatting sqref="T18:U18">
    <cfRule type="cellIs" dxfId="241" priority="215" operator="equal">
      <formula>"（選択）"</formula>
    </cfRule>
  </conditionalFormatting>
  <conditionalFormatting sqref="K13:AG14">
    <cfRule type="containsBlanks" dxfId="240" priority="223">
      <formula>LEN(TRIM(K13))=0</formula>
    </cfRule>
  </conditionalFormatting>
  <conditionalFormatting sqref="AH14:AK14">
    <cfRule type="containsBlanks" dxfId="239" priority="220">
      <formula>LEN(TRIM(AH14))=0</formula>
    </cfRule>
  </conditionalFormatting>
  <conditionalFormatting sqref="AC5">
    <cfRule type="containsBlanks" dxfId="238" priority="217">
      <formula>LEN(TRIM(AC5))=0</formula>
    </cfRule>
  </conditionalFormatting>
  <conditionalFormatting sqref="AC6">
    <cfRule type="containsBlanks" dxfId="237" priority="221">
      <formula>LEN(TRIM(AC6))=0</formula>
    </cfRule>
  </conditionalFormatting>
  <conditionalFormatting sqref="AJ2">
    <cfRule type="containsBlanks" dxfId="236" priority="222">
      <formula>LEN(TRIM(AJ2))=0</formula>
    </cfRule>
  </conditionalFormatting>
  <conditionalFormatting sqref="V18:Z18">
    <cfRule type="notContainsBlanks" dxfId="235" priority="140">
      <formula>LEN(TRIM(V18))&gt;0</formula>
    </cfRule>
    <cfRule type="expression" dxfId="234" priority="214">
      <formula>$T$18="あり"</formula>
    </cfRule>
  </conditionalFormatting>
  <conditionalFormatting sqref="V20:Z20">
    <cfRule type="notContainsBlanks" dxfId="233" priority="180">
      <formula>LEN(TRIM(V20))&gt;0</formula>
    </cfRule>
    <cfRule type="expression" dxfId="232" priority="213">
      <formula>$T$20="あり"</formula>
    </cfRule>
  </conditionalFormatting>
  <conditionalFormatting sqref="AA19:AB19">
    <cfRule type="expression" dxfId="231" priority="26">
      <formula>$E$19=" Discoplan"</formula>
    </cfRule>
    <cfRule type="expression" dxfId="230" priority="27">
      <formula>$E$19=" ミキサーミル"</formula>
    </cfRule>
    <cfRule type="expression" dxfId="229" priority="28">
      <formula>$E$19=" 低温灰化"</formula>
    </cfRule>
    <cfRule type="expression" dxfId="228" priority="29">
      <formula>$E$19=" マイクロ波分解"</formula>
    </cfRule>
    <cfRule type="expression" dxfId="227" priority="30">
      <formula>$E$19=" 顕微鏡"</formula>
    </cfRule>
    <cfRule type="expression" dxfId="226" priority="31">
      <formula>$E$19=" Geomil"</formula>
    </cfRule>
    <cfRule type="expression" dxfId="225" priority="32">
      <formula>$E$19=" ダイセクター"</formula>
    </cfRule>
    <cfRule type="expression" dxfId="224" priority="93">
      <formula>$E$19=" GC/C-IRMS"</formula>
    </cfRule>
    <cfRule type="expression" dxfId="223" priority="126">
      <formula>$E$19=" 共通機器以外"</formula>
    </cfRule>
    <cfRule type="expression" dxfId="222" priority="127">
      <formula>$E$19=" （選択）"</formula>
    </cfRule>
    <cfRule type="containsBlanks" dxfId="221" priority="190">
      <formula>LEN(TRIM(AA19))=0</formula>
    </cfRule>
  </conditionalFormatting>
  <conditionalFormatting sqref="K19">
    <cfRule type="notContainsBlanks" dxfId="220" priority="212">
      <formula>LEN(TRIM(K19))&gt;0</formula>
    </cfRule>
    <cfRule type="expression" dxfId="219" priority="227">
      <formula>$E$19&lt;&gt;" （選択）"</formula>
    </cfRule>
  </conditionalFormatting>
  <conditionalFormatting sqref="T19:U19">
    <cfRule type="cellIs" dxfId="218" priority="198" operator="equal">
      <formula>"なし"</formula>
    </cfRule>
    <cfRule type="cellIs" dxfId="217" priority="199" operator="equal">
      <formula>"あり"</formula>
    </cfRule>
    <cfRule type="expression" dxfId="216" priority="210">
      <formula>$E$19&lt;&gt;" （選択）"</formula>
    </cfRule>
  </conditionalFormatting>
  <conditionalFormatting sqref="K20">
    <cfRule type="notContainsBlanks" dxfId="215" priority="209">
      <formula>LEN(TRIM(K20))&gt;0</formula>
    </cfRule>
    <cfRule type="expression" dxfId="214" priority="228">
      <formula>$E$20&lt;&gt;" （選択）"</formula>
    </cfRule>
  </conditionalFormatting>
  <conditionalFormatting sqref="T20:U20">
    <cfRule type="cellIs" dxfId="213" priority="181" operator="equal">
      <formula>"あり"</formula>
    </cfRule>
    <cfRule type="cellIs" dxfId="212" priority="182" operator="equal">
      <formula>"なし"</formula>
    </cfRule>
    <cfRule type="expression" dxfId="211" priority="211">
      <formula>$E$20&lt;&gt;" （選択）"</formula>
    </cfRule>
  </conditionalFormatting>
  <conditionalFormatting sqref="AA18:AB18">
    <cfRule type="expression" dxfId="210" priority="33">
      <formula>$E$18=" 共通機器以外"</formula>
    </cfRule>
    <cfRule type="expression" dxfId="209" priority="34">
      <formula>$E$18=" GC/C-IRMS"</formula>
    </cfRule>
    <cfRule type="expression" dxfId="208" priority="35">
      <formula>$E$18=" ダイセクター"</formula>
    </cfRule>
    <cfRule type="expression" dxfId="207" priority="36">
      <formula>$E$18=" Geomil"</formula>
    </cfRule>
    <cfRule type="expression" dxfId="206" priority="37">
      <formula>$E$18=" 顕微鏡"</formula>
    </cfRule>
    <cfRule type="expression" dxfId="205" priority="38">
      <formula>$E$18=" マイクロ波分解"</formula>
    </cfRule>
    <cfRule type="expression" dxfId="204" priority="89">
      <formula>$E$18=" 低温灰化"</formula>
    </cfRule>
    <cfRule type="expression" dxfId="203" priority="94">
      <formula>$E$18=" ミキサーミル"</formula>
    </cfRule>
    <cfRule type="expression" dxfId="202" priority="125">
      <formula>$E$18=" Discoplan"</formula>
    </cfRule>
    <cfRule type="containsBlanks" dxfId="201" priority="224">
      <formula>LEN(TRIM(AA18))=0</formula>
    </cfRule>
  </conditionalFormatting>
  <conditionalFormatting sqref="K15:AL15">
    <cfRule type="containsBlanks" dxfId="200" priority="208">
      <formula>LEN(TRIM(K15))=0</formula>
    </cfRule>
  </conditionalFormatting>
  <conditionalFormatting sqref="A23:AC23">
    <cfRule type="containsBlanks" dxfId="199" priority="207">
      <formula>LEN(TRIM(A23))=0</formula>
    </cfRule>
  </conditionalFormatting>
  <conditionalFormatting sqref="AE23:AF23">
    <cfRule type="containsBlanks" dxfId="198" priority="206">
      <formula>LEN(TRIM(AE23))=0</formula>
    </cfRule>
  </conditionalFormatting>
  <conditionalFormatting sqref="AH23:AJ23">
    <cfRule type="containsBlanks" dxfId="197" priority="205">
      <formula>LEN(TRIM(AH23))=0</formula>
    </cfRule>
  </conditionalFormatting>
  <conditionalFormatting sqref="AE12:AL12">
    <cfRule type="cellIs" dxfId="196" priority="204" operator="equal">
      <formula>"（選択）"</formula>
    </cfRule>
  </conditionalFormatting>
  <conditionalFormatting sqref="AK31:AK32">
    <cfRule type="notContainsBlanks" dxfId="195" priority="163">
      <formula>LEN(TRIM(AK31))&gt;0</formula>
    </cfRule>
    <cfRule type="expression" dxfId="194" priority="203">
      <formula>OR($AE$12="２．同位体環境学（部門）", $AE$12="２．同位体環境学（部門_超過）", $AE$12="２．同位体環境学（機構）", $AE$12="５．同位体環境学（一般）", $AE$12="１．同位体環境学（環境TR）", $AE$12="４．同位体環境学（生態系TR）")</formula>
    </cfRule>
  </conditionalFormatting>
  <conditionalFormatting sqref="K18">
    <cfRule type="containsBlanks" dxfId="193" priority="202">
      <formula>LEN(TRIM(K18))=0</formula>
    </cfRule>
  </conditionalFormatting>
  <conditionalFormatting sqref="P18">
    <cfRule type="containsBlanks" dxfId="192" priority="201">
      <formula>LEN(TRIM(P18))=0</formula>
    </cfRule>
  </conditionalFormatting>
  <conditionalFormatting sqref="R18">
    <cfRule type="containsBlanks" dxfId="191" priority="200">
      <formula>LEN(TRIM(R18))=0</formula>
    </cfRule>
  </conditionalFormatting>
  <conditionalFormatting sqref="M19">
    <cfRule type="notContainsBlanks" dxfId="190" priority="196">
      <formula>LEN(TRIM(M19))&gt;0</formula>
    </cfRule>
    <cfRule type="expression" dxfId="189" priority="229">
      <formula>$E$19&lt;&gt;" （選択）"</formula>
    </cfRule>
  </conditionalFormatting>
  <conditionalFormatting sqref="P19">
    <cfRule type="notContainsBlanks" dxfId="188" priority="194">
      <formula>LEN(TRIM(P19))&gt;0</formula>
    </cfRule>
    <cfRule type="expression" dxfId="187" priority="231">
      <formula>$E$19&lt;&gt;" （選択）"</formula>
    </cfRule>
  </conditionalFormatting>
  <conditionalFormatting sqref="R19">
    <cfRule type="notContainsBlanks" dxfId="186" priority="192">
      <formula>LEN(TRIM(R19))&gt;0</formula>
    </cfRule>
    <cfRule type="expression" dxfId="185" priority="233">
      <formula>$E$19&lt;&gt;" （選択）"</formula>
    </cfRule>
  </conditionalFormatting>
  <conditionalFormatting sqref="M20">
    <cfRule type="notContainsBlanks" dxfId="184" priority="188">
      <formula>LEN(TRIM(M20))&gt;0</formula>
    </cfRule>
    <cfRule type="expression" dxfId="183" priority="230">
      <formula>$E$20&lt;&gt;" （選択）"</formula>
    </cfRule>
  </conditionalFormatting>
  <conditionalFormatting sqref="P20">
    <cfRule type="notContainsBlanks" dxfId="182" priority="186">
      <formula>LEN(TRIM(P20))&gt;0</formula>
    </cfRule>
    <cfRule type="expression" dxfId="181" priority="232">
      <formula>$E$20&lt;&gt;" （選択）"</formula>
    </cfRule>
  </conditionalFormatting>
  <conditionalFormatting sqref="R20">
    <cfRule type="notContainsBlanks" dxfId="180" priority="184">
      <formula>LEN(TRIM(R20))&gt;0</formula>
    </cfRule>
    <cfRule type="expression" dxfId="179" priority="234">
      <formula>$E$20&lt;&gt;" （選択）"</formula>
    </cfRule>
  </conditionalFormatting>
  <conditionalFormatting sqref="V19:Z19">
    <cfRule type="notContainsBlanks" dxfId="178" priority="178">
      <formula>LEN(TRIM(V19))&gt;0</formula>
    </cfRule>
    <cfRule type="expression" dxfId="177" priority="179">
      <formula>$T$19="あり"</formula>
    </cfRule>
  </conditionalFormatting>
  <conditionalFormatting sqref="AA20:AB20">
    <cfRule type="expression" dxfId="176" priority="19">
      <formula>$E$20=" Discoplan"</formula>
    </cfRule>
    <cfRule type="expression" dxfId="175" priority="20">
      <formula>$E$20=" ミキサーミル"</formula>
    </cfRule>
    <cfRule type="expression" dxfId="174" priority="21">
      <formula>$E$20=" 低温灰化"</formula>
    </cfRule>
    <cfRule type="expression" dxfId="173" priority="22">
      <formula>$E$20=" マイクロ波分解"</formula>
    </cfRule>
    <cfRule type="expression" dxfId="172" priority="23">
      <formula>$E$20=" 顕微鏡"</formula>
    </cfRule>
    <cfRule type="expression" dxfId="171" priority="24">
      <formula>$E$20=" Geomil"</formula>
    </cfRule>
    <cfRule type="expression" dxfId="170" priority="25">
      <formula>$E$20=" ダイセクター"</formula>
    </cfRule>
    <cfRule type="expression" dxfId="169" priority="95">
      <formula>$E$20=" GC/C-IRMS"</formula>
    </cfRule>
    <cfRule type="expression" dxfId="168" priority="124">
      <formula>$E$20=" 共通機器以外"</formula>
    </cfRule>
    <cfRule type="expression" dxfId="167" priority="128">
      <formula>$E$20=" （選択）"</formula>
    </cfRule>
    <cfRule type="containsBlanks" dxfId="166" priority="225">
      <formula>LEN(TRIM(AA20))=0</formula>
    </cfRule>
  </conditionalFormatting>
  <conditionalFormatting sqref="I36:AL36">
    <cfRule type="notContainsBlanks" dxfId="165" priority="161">
      <formula>LEN(TRIM(I36))&gt;0</formula>
    </cfRule>
    <cfRule type="expression" dxfId="164" priority="162">
      <formula>$A$36="科学研究費"</formula>
    </cfRule>
  </conditionalFormatting>
  <conditionalFormatting sqref="I37:AL37">
    <cfRule type="notContainsBlanks" dxfId="163" priority="159">
      <formula>LEN(TRIM(I37))&gt;0</formula>
    </cfRule>
    <cfRule type="expression" dxfId="162" priority="160">
      <formula>OR($A$36="科学研究費", $A$36="受託研究費", $A$36="寄附金")</formula>
    </cfRule>
  </conditionalFormatting>
  <conditionalFormatting sqref="T31:W32">
    <cfRule type="containsBlanks" dxfId="161" priority="226">
      <formula>LEN(TRIM(T31))=0</formula>
    </cfRule>
  </conditionalFormatting>
  <conditionalFormatting sqref="AA42:AL42">
    <cfRule type="notContainsBlanks" dxfId="160" priority="44">
      <formula>LEN(TRIM(AA42))&gt;0</formula>
    </cfRule>
    <cfRule type="expression" dxfId="159" priority="51">
      <formula>AND($E$34="地球研外の資金", OR($E$20=" 炭酸塩-IRMS", $E$20=" 有機物OH-IRMS", $E$20=" 有機物H-Cr-IRMS", $E$20=" S-IRMS", $E$20=" S-IRMS (測定数)", $E$20=" ICP発光", $E$20=" Picarro", $E$20=" イオンクロ"))</formula>
    </cfRule>
    <cfRule type="expression" dxfId="158" priority="58">
      <formula>AND($E$34="地球研外の資金", OR($E$20=" γ線", $E$20=" TIMS-W-filament", $E$20=" TIMS-Re-filament", $E$20=" TIMSのみ", $E$20=" MC-ICPMS-only", $E$20=" MC-ICPMS-set", $E$20=" ICP-MS", $E$20=" CN-IRMS", $E$20=" CN微量-IRMS", $E$20=" CN-IRMS (測定数)"))</formula>
    </cfRule>
    <cfRule type="expression" dxfId="157" priority="65">
      <formula>AND($E$34="地球研外の資金", OR($E$19=" 炭酸塩-IRMS", $E$19=" 有機物OH-IRMS", $E$19=" 有機物H-Cr-IRMS", $E$19=" S-IRMS", $E$19=" S-IRMS (測定数)", $E$19=" ICP発光", $E$19=" Picarro", $E$19=" イオンクロ"))</formula>
    </cfRule>
    <cfRule type="expression" dxfId="156" priority="72">
      <formula>AND($E$34="地球研外の資金", OR($E$19=" γ線", $E$19=" TIMS-W-filament", $E$19=" TIMS-Re-filament", $E$19=" TIMSのみ", $E$19=" MC-ICPMS-only", $E$19=" MC-ICPMS-set", $E$19=" ICP-MS", $E$19=" CN-IRMS", $E$19=" CN微量-IRMS", $E$19=" CN-IRMS (測定数)"))</formula>
    </cfRule>
    <cfRule type="expression" dxfId="155" priority="151">
      <formula>AND($E$34="地球研外の資金", OR($E$18=" 炭酸塩-IRMS", $E$18=" 有機物OH-IRMS", $E$18=" 有機物H-Cr-IRMS", $E$18=" S-IRMS", $E$18=" S-IRMS (測定数)", $E$18=" ICP発光", $E$18=" Picarro", $E$18=" イオンクロ"))</formula>
    </cfRule>
    <cfRule type="expression" dxfId="154" priority="152">
      <formula>AND($E$34="地球研外の資金", OR($E$18=" γ線", $E$18=" TIMS-W-filament", $E$18=" TIMS-Re-filament", $E$18=" TIMSのみ", $E$18=" MC-ICPMS-only", $E$18=" MC-ICPMS-set", $E$18=" ICP-MS", $E$18=" CN-IRMS", $E$18=" CN微量-IRMS", $E$18=" CN-IRMS (測定数)"))</formula>
    </cfRule>
  </conditionalFormatting>
  <conditionalFormatting sqref="E44:Q45">
    <cfRule type="notContainsBlanks" dxfId="153" priority="43">
      <formula>LEN(TRIM(E44))&gt;0</formula>
    </cfRule>
    <cfRule type="expression" dxfId="152" priority="50">
      <formula>AND($E$34="地球研外の資金", OR($E$20=" 炭酸塩-IRMS", $E$20=" 有機物OH-IRMS", $E$20=" 有機物H-Cr-IRMS", $E$20=" S-IRMS", $E$20=" S-IRMS (測定数)", $E$20=" ICP発光", $E$20=" Picarro", $E$20=" イオンクロ"))</formula>
    </cfRule>
    <cfRule type="expression" dxfId="151" priority="57">
      <formula>AND($E$34="地球研外の資金", OR($E$20=" γ線", $E$20=" TIMS-W-filament", $E$20=" TIMS-Re-filament", $E$20=" TIMSのみ", $E$20=" MC-ICPMS-only", $E$20=" MC-ICPMS-set", $E$20=" ICP-MS", $E$20=" CN-IRMS", $E$20=" CN微量-IRMS", $E$20=" CN-IRMS (測定数)"))</formula>
    </cfRule>
    <cfRule type="expression" dxfId="150" priority="64">
      <formula>AND($E$34="地球研外の資金", OR($E$19=" 炭酸塩-IRMS", $E$19=" 有機物OH-IRMS", $E$19=" 有機物H-Cr-IRMS", $E$19=" S-IRMS", $E$19=" S-IRMS (測定数)", $E$19=" ICP発光", $E$19=" Picarro", $E$19=" イオンクロ"))</formula>
    </cfRule>
    <cfRule type="expression" dxfId="149" priority="71">
      <formula>AND($E$34="地球研外の資金", OR($E$19=" γ線", $E$19=" TIMS-W-filament", $E$19=" TIMS-Re-filament", $E$19=" TIMSのみ", $E$19=" MC-ICPMS-only", $E$19=" MC-ICPMS-set", $E$19=" ICP-MS", $E$19=" CN-IRMS", $E$19=" CN微量-IRMS", $E$19=" CN-IRMS (測定数)"))</formula>
    </cfRule>
    <cfRule type="expression" dxfId="148" priority="149">
      <formula>AND($E$34="地球研外の資金", OR($E$18=" 炭酸塩-IRMS", $E$18=" 有機物OH-IRMS", $E$18=" 有機物H-Cr-IRMS", $E$18=" S-IRMS", $E$18=" S-IRMS (測定数)", $E$18=" ICP発光", $E$18=" Picarro", $E$18=" イオンクロ"))</formula>
    </cfRule>
    <cfRule type="expression" dxfId="147" priority="150">
      <formula>AND($E$34="地球研外の資金", OR($E$18=" γ線", $E$18=" TIMS-W-filament", $E$18=" TIMS-Re-filament", $E$18=" TIMSのみ", $E$18=" MC-ICPMS-only", $E$18=" MC-ICPMS-set", $E$18=" ICP-MS", $E$18=" CN-IRMS", $E$18=" CN微量-IRMS", $E$18=" CN-IRMS (測定数)"))</formula>
    </cfRule>
  </conditionalFormatting>
  <conditionalFormatting sqref="T44:W45 T46">
    <cfRule type="notContainsBlanks" dxfId="146" priority="42">
      <formula>LEN(TRIM(T44))&gt;0</formula>
    </cfRule>
    <cfRule type="expression" dxfId="145" priority="49">
      <formula>AND($E$34="地球研外の資金", OR($E$20=" 炭酸塩-IRMS", $E$20=" 有機物OH-IRMS", $E$20=" 有機物H-Cr-IRMS", $E$20=" S-IRMS", $E$20=" S-IRMS (測定数)", $E$20=" ICP発光", $E$20=" Picarro", $E$20=" イオンクロ"))</formula>
    </cfRule>
    <cfRule type="expression" dxfId="144" priority="56">
      <formula>AND($E$34="地球研外の資金", OR($E$20=" γ線", $E$20=" TIMS-W-filament", $E$20=" TIMS-Re-filament", $E$20=" TIMSのみ", $E$20=" MC-ICPMS-only", $E$20=" MC-ICPMS-set", $E$20=" ICP-MS", $E$20=" CN-IRMS", $E$20=" CN微量-IRMS", $E$20=" CN-IRMS (測定数)"))</formula>
    </cfRule>
    <cfRule type="expression" dxfId="143" priority="63">
      <formula>AND($E$34="地球研外の資金", OR($E$19=" 炭酸塩-IRMS", $E$19=" 有機物OH-IRMS", $E$19=" 有機物H-Cr-IRMS", $E$19=" S-IRMS", $E$19=" S-IRMS (測定数)", $E$19=" ICP発光", $E$19=" Picarro", $E$19=" イオンクロ"))</formula>
    </cfRule>
    <cfRule type="expression" dxfId="142" priority="70">
      <formula>AND($E$34="地球研外の資金", OR($E$19=" γ線", $E$19=" TIMS-W-filament", $E$19=" TIMS-Re-filament", $E$19=" TIMSのみ", $E$19=" MC-ICPMS-only", $E$19=" MC-ICPMS-set", $E$19=" ICP-MS", $E$19=" CN-IRMS", $E$19=" CN微量-IRMS", $E$19=" CN-IRMS (測定数)"))</formula>
    </cfRule>
    <cfRule type="expression" dxfId="141" priority="147">
      <formula>AND($E$34="地球研外の資金", OR($E$18=" 炭酸塩-IRMS", $E$18=" 有機物OH-IRMS", $E$18=" 有機物H-Cr-IRMS", $E$18=" S-IRMS", $E$18=" S-IRMS (測定数)", $E$18=" ICP発光", $E$18=" Picarro", $E$18=" イオンクロ"))</formula>
    </cfRule>
    <cfRule type="expression" dxfId="140" priority="148">
      <formula>AND($E$34="地球研外の資金", OR($E$18=" γ線", $E$18=" TIMS-W-filament", $E$18=" TIMS-Re-filament", $E$18=" TIMSのみ", $E$18=" MC-ICPMS-only", $E$18=" MC-ICPMS-set", $E$18=" ICP-MS", $E$18=" CN-IRMS", $E$18=" CN微量-IRMS", $E$18=" CN-IRMS (測定数)"))</formula>
    </cfRule>
  </conditionalFormatting>
  <conditionalFormatting sqref="AA44:AA45">
    <cfRule type="notContainsBlanks" dxfId="139" priority="40">
      <formula>LEN(TRIM(AA44))&gt;0</formula>
    </cfRule>
    <cfRule type="expression" dxfId="138" priority="146">
      <formula>AND($E$34="地球研外の資金", OR($E$18=" γ線", $E$18=" TIMS-W-filament", $E$18=" TIMS-Re-filament", $E$18=" TIMSのみ", $E$18=" MC-ICPMS-only", $E$18=" MC-ICPMS-set", $E$18=" ICP-MS", $E$18=" CN-IRMS", $E$18=" CN微量-IRMS", $E$18=" CN-IRMS (測定数)"))</formula>
    </cfRule>
  </conditionalFormatting>
  <conditionalFormatting sqref="F40:J40">
    <cfRule type="notContainsBlanks" dxfId="137" priority="75">
      <formula>LEN(TRIM(F40))&gt;0</formula>
    </cfRule>
    <cfRule type="expression" dxfId="136" priority="76">
      <formula>AND($E$34="地球研外の資金", OR($E$20=" 炭酸塩-IRMS", $E$20=" 有機物OH-IRMS", $E$20=" 有機物H-Cr-IRMS", $E$20=" S-IRMS", $E$20=" S-IRMS (測定数)", $E$20=" ICP発光", $E$20=" Picarro", $E$20=" イオンクロ"))</formula>
    </cfRule>
    <cfRule type="expression" dxfId="135" priority="77">
      <formula>AND($E$34="地球研外の資金", OR($E$20=" γ線", $E$20=" TIMS-W-filament", $E$20=" TIMS-Re-filament", $E$20=" TIMSのみ", $E$20=" MC-ICPMS-only", $E$20=" MC-ICPMS-set", $E$20=" ICP-MS", $E$20=" CN-IRMS", $E$20=" CN微量-IRMS", $E$20=" CN-IRMS (測定数)"))</formula>
    </cfRule>
    <cfRule type="expression" dxfId="134" priority="78">
      <formula>AND($E$34="地球研外の資金", OR($E$19=" 炭酸塩-IRMS", $E$19=" 有機物OH-IRMS", $E$19=" 有機物H-Cr-IRMS", $E$19=" S-IRMS", $E$19=" S-IRMS (測定数)", $E$19=" ICP発光", $E$19=" Picarro", $E$19=" イオンクロ"))</formula>
    </cfRule>
    <cfRule type="expression" dxfId="133" priority="79">
      <formula>AND($E$34="地球研外の資金", OR($E$19=" γ線", $E$19=" TIMS-W-filament", $E$19=" TIMS-Re-filament", $E$19=" TIMSのみ", $E$19=" MC-ICPMS-only", $E$19=" MC-ICPMS-set", $E$19=" ICP-MS", $E$19=" CN-IRMS", $E$19=" CN微量-IRMS", $E$19=" CN-IRMS (測定数)"))</formula>
    </cfRule>
    <cfRule type="expression" dxfId="132" priority="143">
      <formula>AND($E$34="地球研外の資金", OR($E$18=" 炭酸塩-IRMS", $E$18=" 有機物OH-IRMS", $E$18=" 有機物H-Cr-IRMS", $E$18=" S-IRMS", $E$18=" S-IRMS (測定数)", $E$18=" ICP発光", $E$18=" Picarro", $E$18=" イオンクロ"))</formula>
    </cfRule>
    <cfRule type="expression" dxfId="131" priority="144">
      <formula>AND($E$34="地球研外の資金", OR($E$18=" γ線", $E$18=" TIMS-W-filament", $E$18=" TIMS-Re-filament", $E$18=" TIMSのみ", $E$18=" MC-ICPMS-only", $E$18=" MC-ICPMS-set", $E$18=" ICP-MS", $E$18=" CN-IRMS", $E$18=" CN微量-IRMS", $E$18=" CN-IRMS (測定数)"))</formula>
    </cfRule>
  </conditionalFormatting>
  <conditionalFormatting sqref="E41:W42">
    <cfRule type="notContainsBlanks" dxfId="130" priority="46">
      <formula>LEN(TRIM(E41))&gt;0</formula>
    </cfRule>
    <cfRule type="expression" dxfId="129" priority="53">
      <formula>AND($E$34="地球研外の資金", OR($E$20=" 炭酸塩-IRMS", $E$20=" 有機物OH-IRMS", $E$20=" 有機物H-Cr-IRMS", $E$20=" S-IRMS", $E$20=" S-IRMS (測定数)", $E$20=" ICP発光", $E$20=" Picarro", $E$20=" イオンクロ"))</formula>
    </cfRule>
    <cfRule type="expression" dxfId="128" priority="60">
      <formula>AND($E$34="地球研外の資金", OR($E$20=" γ線", $E$20=" TIMS-W-filament", $E$20=" TIMS-Re-filament", $E$20=" TIMSのみ", $E$20=" MC-ICPMS-only", $E$20=" MC-ICPMS-set", $E$20=" ICP-MS", $E$20=" CN-IRMS", $E$20=" CN微量-IRMS", $E$20=" CN-IRMS (測定数)"))</formula>
    </cfRule>
    <cfRule type="expression" dxfId="127" priority="67">
      <formula>AND($E$34="地球研外の資金", OR($E$19=" 炭酸塩-IRMS", $E$19=" 有機物OH-IRMS", $E$19=" 有機物H-Cr-IRMS", $E$19=" S-IRMS", $E$19=" S-IRMS (測定数)", $E$19=" ICP発光", $E$19=" Picarro", $E$19=" イオンクロ"))</formula>
    </cfRule>
    <cfRule type="expression" dxfId="126" priority="74">
      <formula>AND($E$34="地球研外の資金", OR($E$19=" γ線", $E$19=" TIMS-W-filament", $E$19=" TIMS-Re-filament", $E$19=" TIMSのみ", $E$19=" MC-ICPMS-only", $E$19=" MC-ICPMS-set", $E$19=" ICP-MS", $E$19=" CN-IRMS", $E$19=" CN微量-IRMS", $E$19=" CN-IRMS (測定数)"))</formula>
    </cfRule>
    <cfRule type="expression" dxfId="125" priority="141">
      <formula>AND($E$34="地球研外の資金", OR($E$18=" 炭酸塩-IRMS", $E$18=" 有機物OH-IRMS", $E$18=" 有機物H-Cr-IRMS", $E$18=" S-IRMS", $E$18=" S-IRMS (測定数)", $E$18=" ICP発光", $E$18=" Picarro", $E$18=" イオンクロ"))</formula>
    </cfRule>
    <cfRule type="expression" dxfId="124" priority="142">
      <formula>AND($E$34="地球研外の資金", OR($E$18=" γ線", $E$18=" TIMS-W-filament", $E$18=" TIMS-Re-filament", $E$18=" TIMSのみ", $E$18=" MC-ICPMS-only", $E$18=" MC-ICPMS-set", $E$18=" ICP-MS", $E$18=" CN-IRMS", $E$18=" CN微量-IRMS", $E$18=" CN-IRMS (測定数)"))</formula>
    </cfRule>
  </conditionalFormatting>
  <conditionalFormatting sqref="P25:Z27 P28">
    <cfRule type="expression" dxfId="123" priority="139">
      <formula>$E$19&lt;&gt;" （選択）"</formula>
    </cfRule>
  </conditionalFormatting>
  <conditionalFormatting sqref="AA25:AL28">
    <cfRule type="notContainsBlanks" dxfId="122" priority="135">
      <formula>LEN(TRIM(AA25))&gt;0</formula>
    </cfRule>
  </conditionalFormatting>
  <conditionalFormatting sqref="A25:O28">
    <cfRule type="notContainsBlanks" dxfId="121" priority="90">
      <formula>LEN(TRIM(A25))&gt;0</formula>
    </cfRule>
    <cfRule type="expression" dxfId="120" priority="91">
      <formula>OR($E$20=" Discoplan", $E$20=" ミキサーミル", $E$20=" 低温灰化", $E$20=" マイクロ波分解", $E$20=" 顕微鏡", $E$20=" Geomil", $E$20=" ダイセクター", $E$20=" GC/C-IRMS", $E$20=" 共通機器以外")</formula>
    </cfRule>
    <cfRule type="expression" dxfId="119" priority="121">
      <formula>OR($E$19=" Discoplan", $E$19=" ミキサーミル", $E$19=" 低温灰化", $E$19=" マイクロ波分解", $E$19=" 顕微鏡", $E$19=" Geomil", $E$19=" ダイセクター", $E$19=" GC/C-IRMS", $E$19=" 共通機器以外")</formula>
    </cfRule>
    <cfRule type="expression" dxfId="118" priority="134">
      <formula>OR($E$18=" Discoplan", $E$18=" ミキサーミル", $E$18=" 低温灰化", $E$18=" マイクロ波分解", $E$18=" 顕微鏡", $E$18=" Geomil", $E$18=" ダイセクター", $E$18=" GC/C-IRMS", $E$18=" 共通機器以外")</formula>
    </cfRule>
  </conditionalFormatting>
  <conditionalFormatting sqref="I31">
    <cfRule type="containsBlanks" dxfId="117" priority="133">
      <formula>LEN(TRIM(I31))=0</formula>
    </cfRule>
  </conditionalFormatting>
  <conditionalFormatting sqref="P34:W34">
    <cfRule type="expression" dxfId="116" priority="80">
      <formula>$P$34&lt;&gt;"（選択）"</formula>
    </cfRule>
    <cfRule type="expression" dxfId="115" priority="81">
      <formula>OR($E$20=" 炭酸塩-IRMS", $E$20=" 有機物OH-IRMS", $E$20=" 有機物H-Cr-IRMS", $E$20=" S-IRMS", $E$20=" S-IRMS (測定数)", $E$20=" ICP発光", $E$20=" Picarro", $E$20=" イオンクロ")</formula>
    </cfRule>
    <cfRule type="expression" dxfId="114" priority="82">
      <formula>OR($E$20=" γ線", $E$20=" TIMS-W-filament", $E$20=" TIMS-Re-filament", $E$20=" TIMSのみ", $E$20=" MC-ICPMS-only", $E$20=" MC-ICPMS-set", $E$20=" ICP-MS", $E$20=" CN-IRMS", $E$20=" CN微量-IRMS", $E$20=" CN-IRMS (測定数)")</formula>
    </cfRule>
    <cfRule type="expression" dxfId="113" priority="83">
      <formula>OR($E$19=" 炭酸塩-IRMS", $E$19=" 有機物OH-IRMS", $E$19=" 有機物H-Cr-IRMS", $E$19=" S-IRMS", $E$19=" S-IRMS (測定数)", $E$19=" ICP発光", $E$19=" Picarro", $E$19=" イオンクロ")</formula>
    </cfRule>
    <cfRule type="expression" dxfId="112" priority="84">
      <formula>OR($E$19=" γ線", $E$19=" TIMS-W-filament", $E$19=" TIMS-Re-filament", $E$19=" TIMSのみ", $E$19=" MC-ICPMS-only", $E$19=" MC-ICPMS-set", $E$19=" ICP-MS", $E$19=" CN-IRMS", $E$19=" CN微量-IRMS", $E$19=" CN-IRMS (測定数)")</formula>
    </cfRule>
    <cfRule type="expression" dxfId="111" priority="85">
      <formula>OR($E$18=" 炭酸塩-IRMS", $E$18=" 有機物OH-IRMS", $E$18=" 有機物H-Cr-IRMS", $E$18=" S-IRMS", $E$18=" S-IRMS (測定数)", $E$18=" ICP発光", $E$18=" Picarro", $E$18=" イオンクロ")</formula>
    </cfRule>
    <cfRule type="expression" dxfId="110" priority="131">
      <formula>OR($E$18=" γ線", $E$18=" TIMS-W-filament", $E$18=" TIMS-Re-filament", $E$18=" TIMSのみ", $E$18=" MC-ICPMS-only", $E$18=" MC-ICPMS-set", $E$18=" ICP-MS", $E$18=" CN-IRMS", $E$18=" CN微量-IRMS", $E$18=" CN-IRMS (測定数)")</formula>
    </cfRule>
  </conditionalFormatting>
  <conditionalFormatting sqref="AA31:AI31">
    <cfRule type="containsBlanks" dxfId="109" priority="108">
      <formula>LEN(TRIM(AA31))=0</formula>
    </cfRule>
  </conditionalFormatting>
  <conditionalFormatting sqref="AA32:AI32">
    <cfRule type="containsBlanks" dxfId="108" priority="99">
      <formula>LEN(TRIM(AA32))=0</formula>
    </cfRule>
    <cfRule type="expression" dxfId="107" priority="107">
      <formula>OR($AE$12="２．同位体環境学（計測）",  $AE$12="２．人・モノ・自然プロジェクト")</formula>
    </cfRule>
  </conditionalFormatting>
  <conditionalFormatting sqref="AA40:AL41">
    <cfRule type="notContainsBlanks" dxfId="106" priority="45">
      <formula>LEN(TRIM(AA40))&gt;0</formula>
    </cfRule>
    <cfRule type="expression" dxfId="105" priority="52">
      <formula>AND($E$34="地球研外の資金", OR($E$20=" 炭酸塩-IRMS", $E$20=" 有機物OH-IRMS", $E$20=" 有機物H-Cr-IRMS", $E$20=" S-IRMS", $E$20=" S-IRMS (測定数)", $E$20=" ICP発光", $E$20=" Picarro", $E$20=" イオンクロ"))</formula>
    </cfRule>
    <cfRule type="expression" dxfId="104" priority="59">
      <formula>AND($E$34="地球研外の資金", OR($E$20=" γ線", $E$20=" TIMS-W-filament", $E$20=" TIMS-Re-filament", $E$20=" TIMSのみ", $E$20=" MC-ICPMS-only", $E$20=" MC-ICPMS-set", $E$20=" ICP-MS", $E$20=" CN-IRMS", $E$20=" CN微量-IRMS", $E$20=" CN-IRMS (測定数)"))</formula>
    </cfRule>
    <cfRule type="expression" dxfId="103" priority="66">
      <formula>AND($E$34="地球研外の資金", OR($E$19=" 炭酸塩-IRMS", $E$19=" 有機物OH-IRMS", $E$19=" 有機物H-Cr-IRMS", $E$19=" S-IRMS", $E$19=" S-IRMS (測定数)", $E$19=" ICP発光", $E$19=" Picarro", $E$19=" イオンクロ"))</formula>
    </cfRule>
    <cfRule type="expression" dxfId="102" priority="73">
      <formula>AND($E$34="地球研外の資金", OR($E$19=" γ線", $E$19=" TIMS-W-filament", $E$19=" TIMS-Re-filament", $E$19=" TIMSのみ", $E$19=" MC-ICPMS-only", $E$19=" MC-ICPMS-set", $E$19=" ICP-MS", $E$19=" CN-IRMS", $E$19=" CN微量-IRMS", $E$19=" CN-IRMS (測定数)"))</formula>
    </cfRule>
    <cfRule type="expression" dxfId="101" priority="105">
      <formula>AND($E$34="地球研外の資金", OR($E$18=" 炭酸塩-IRMS", $E$18=" 有機物OH-IRMS", $E$18=" 有機物H-Cr-IRMS", $E$18=" S-IRMS", $E$18=" S-IRMS (測定数)", $E$18=" ICP発光", $E$18=" Picarro", $E$18=" イオンクロ"))</formula>
    </cfRule>
    <cfRule type="expression" dxfId="100" priority="106">
      <formula>AND($E$34="地球研外の資金", OR($E$18=" γ線", $E$18=" TIMS-W-filament", $E$18=" TIMS-Re-filament", $E$18=" TIMSのみ", $E$18=" MC-ICPMS-only", $E$18=" MC-ICPMS-set", $E$18=" ICP-MS", $E$18=" CN-IRMS", $E$18=" CN微量-IRMS", $E$18=" CN-IRMS (測定数)"))</formula>
    </cfRule>
  </conditionalFormatting>
  <conditionalFormatting sqref="AJ33:AL33">
    <cfRule type="expression" dxfId="99" priority="104">
      <formula>OR($AE$12="２．同位体環境学（計測）", $AE$12="２．同位体環境学（計測_超過）", $AE$12="２．人・モノ・自然プロジェクト", $AE$12="５．人・モノ・自然プロジェクト_超過", $AE$12="５．同位体環境学（一般）")</formula>
    </cfRule>
  </conditionalFormatting>
  <conditionalFormatting sqref="P33">
    <cfRule type="notContainsBlanks" dxfId="98" priority="101">
      <formula>LEN(TRIM(P33))&gt;0</formula>
    </cfRule>
    <cfRule type="expression" dxfId="97" priority="102">
      <formula>OR($AE$12="２．同位体環境学（計測）", $AE$12="２．同位体環境学（計測_超過）", $AE$12="２．人・モノ・自然プロジェクト", $AE$12="５．人・モノ・自然プロジェクト_超過", $AE$12="５．同位体環境学（一般）")</formula>
    </cfRule>
  </conditionalFormatting>
  <conditionalFormatting sqref="AA44">
    <cfRule type="expression" dxfId="96" priority="48">
      <formula>AND($E$34="地球研外の資金", OR($E$20=" 炭酸塩-IRMS", $E$20=" 有機物OH-IRMS", $E$20=" 有機物H-Cr-IRMS", $E$20=" S-IRMS", $E$20=" S-IRMS (測定数)", $E$20=" ICP発光", $E$20=" Picarro", $E$20=" イオンクロ"))</formula>
    </cfRule>
    <cfRule type="expression" dxfId="95" priority="55">
      <formula>AND($E$34="地球研外の資金", OR($E$20=" γ線", $E$20=" TIMS-W-filament", $E$20=" TIMS-Re-filament", $E$20=" TIMSのみ", $E$20=" MC-ICPMS-only", $E$20=" MC-ICPMS-set", $E$20=" ICP-MS", $E$20=" CN-IRMS", $E$20=" CN微量-IRMS", $E$20=" CN-IRMS (測定数)"))</formula>
    </cfRule>
    <cfRule type="expression" dxfId="94" priority="62">
      <formula>AND($E$34="地球研外の資金", OR($E$19=" 炭酸塩-IRMS", $E$19=" 有機物OH-IRMS", $E$19=" 有機物H-Cr-IRMS", $E$19=" S-IRMS", $E$19=" S-IRMS (測定数)", $E$19=" ICP発光", $E$19=" Picarro", $E$19=" イオンクロ"))</formula>
    </cfRule>
    <cfRule type="expression" dxfId="93" priority="69">
      <formula>AND($E$34="地球研外の資金", OR($E$19=" γ線", $E$19=" TIMS-W-filament", $E$19=" TIMS-Re-filament", $E$19=" TIMSのみ", $E$19=" MC-ICPMS-only", $E$19=" MC-ICPMS-set", $E$19=" ICP-MS", $E$19=" CN-IRMS", $E$19=" CN微量-IRMS", $E$19=" CN-IRMS (測定数)"))</formula>
    </cfRule>
    <cfRule type="expression" dxfId="92" priority="145">
      <formula>AND($E$34="地球研外の資金", OR($E$18=" 炭酸塩-IRMS", $E$18=" 有機物OH-IRMS", $E$18=" 有機物H-Cr-IRMS", $E$18=" S-IRMS", $E$18=" S-IRMS (測定数)", $E$18=" ICP発光", $E$18=" Picarro", $E$18=" イオンクロ"))</formula>
    </cfRule>
  </conditionalFormatting>
  <conditionalFormatting sqref="AA45">
    <cfRule type="expression" dxfId="91" priority="41">
      <formula>AND($E$34="地球研外の資金", OR($E$20=" 炭酸塩-IRMS", $E$20=" 有機物OH-IRMS", $E$20=" 有機物H-Cr-IRMS", $E$20=" S-IRMS", $E$20=" S-IRMS (測定数)", $E$20=" ICP発光", $E$20=" Picarro", $E$20=" イオンクロ"))</formula>
    </cfRule>
    <cfRule type="expression" dxfId="90" priority="47">
      <formula>AND($E$34="地球研外の資金", OR($E$20=" γ線", $E$20=" TIMS-W-filament", $E$20=" TIMS-Re-filament", $E$20=" TIMSのみ", $E$20=" MC-ICPMS-only", $E$20=" MC-ICPMS-set", $E$20=" ICP-MS", $E$20=" CN-IRMS", $E$20=" CN微量-IRMS", $E$20=" CN-IRMS (測定数)"))</formula>
    </cfRule>
    <cfRule type="expression" dxfId="89" priority="54">
      <formula>AND($E$34="地球研外の資金", OR($E$19=" 炭酸塩-IRMS", $E$19=" 有機物OH-IRMS", $E$19=" 有機物H-Cr-IRMS", $E$19=" S-IRMS", $E$19=" S-IRMS (測定数)", $E$19=" ICP発光", $E$19=" Picarro", $E$19=" イオンクロ"))</formula>
    </cfRule>
    <cfRule type="expression" dxfId="88" priority="61">
      <formula>AND($E$34="地球研外の資金", OR($E$19=" γ線", $E$19=" TIMS-W-filament", $E$19=" TIMS-Re-filament", $E$19=" TIMSのみ", $E$19=" MC-ICPMS-only", $E$19=" MC-ICPMS-set", $E$19=" ICP-MS", $E$19=" CN-IRMS", $E$19=" CN微量-IRMS", $E$19=" CN-IRMS (測定数)"))</formula>
    </cfRule>
    <cfRule type="expression" dxfId="87" priority="68">
      <formula>AND($E$34="地球研外の資金", OR($E$18=" 炭酸塩-IRMS", $E$18=" 有機物OH-IRMS", $E$18=" 有機物H-Cr-IRMS", $E$18=" S-IRMS", $E$18=" S-IRMS (測定数)", $E$18=" ICP発光", $E$18=" Picarro", $E$18=" イオンクロ"))</formula>
    </cfRule>
  </conditionalFormatting>
  <conditionalFormatting sqref="E46:Q46">
    <cfRule type="notContainsBlanks" dxfId="86" priority="11">
      <formula>LEN(TRIM(E46))&gt;0</formula>
    </cfRule>
    <cfRule type="expression" dxfId="85" priority="12">
      <formula>AND($E$34="地球研外の資金", OR($E$20=" 炭酸塩-IRMS", $E$20=" 有機物OH-IRMS", $E$20=" 有機物H-Cr-IRMS", $E$20=" S-IRMS", $E$20=" S-IRMS (測定数)", $E$20=" ICP発光", $E$20=" Picarro", $E$20=" イオンクロ"))</formula>
    </cfRule>
    <cfRule type="expression" dxfId="84" priority="13">
      <formula>AND($E$34="地球研外の資金", OR($E$20=" γ線", $E$20=" TIMS-W-filament", $E$20=" TIMS-Re-filament", $E$20=" TIMSのみ", $E$20=" MC-ICPMS-only", $E$20=" MC-ICPMS-set", $E$20=" ICP-MS", $E$20=" CN-IRMS", $E$20=" CN微量-IRMS", $E$20=" CN-IRMS (測定数)"))</formula>
    </cfRule>
    <cfRule type="expression" dxfId="83" priority="14">
      <formula>AND($E$34="地球研外の資金", OR($E$19=" 炭酸塩-IRMS", $E$19=" 有機物OH-IRMS", $E$19=" 有機物H-Cr-IRMS", $E$19=" S-IRMS", $E$19=" S-IRMS (測定数)", $E$19=" ICP発光", $E$19=" Picarro", $E$19=" イオンクロ"))</formula>
    </cfRule>
    <cfRule type="expression" dxfId="82" priority="15">
      <formula>AND($E$34="地球研外の資金", OR($E$19=" γ線", $E$19=" TIMS-W-filament", $E$19=" TIMS-Re-filament", $E$19=" TIMSのみ", $E$19=" MC-ICPMS-only", $E$19=" MC-ICPMS-set", $E$19=" ICP-MS", $E$19=" CN-IRMS", $E$19=" CN微量-IRMS", $E$19=" CN-IRMS (測定数)"))</formula>
    </cfRule>
    <cfRule type="expression" dxfId="81" priority="16">
      <formula>AND($E$34="地球研外の資金", OR($E$18=" 炭酸塩-IRMS", $E$18=" 有機物OH-IRMS", $E$18=" 有機物H-Cr-IRMS", $E$18=" S-IRMS", $E$18=" S-IRMS (測定数)", $E$18=" ICP発光", $E$18=" Picarro", $E$18=" イオンクロ"))</formula>
    </cfRule>
    <cfRule type="expression" dxfId="80" priority="17">
      <formula>AND($E$34="地球研外の資金", OR($E$18=" γ線", $E$18=" TIMS-W-filament", $E$18=" TIMS-Re-filament", $E$18=" TIMSのみ", $E$18=" MC-ICPMS-only", $E$18=" MC-ICPMS-set", $E$18=" ICP-MS", $E$18=" CN-IRMS", $E$18=" CN微量-IRMS", $E$18=" CN-IRMS (測定数)"))</formula>
    </cfRule>
  </conditionalFormatting>
  <conditionalFormatting sqref="O43:AL43">
    <cfRule type="expression" dxfId="79" priority="5">
      <formula>AND($E$34="地球研外の資金", OR($E$20=" 炭酸塩-IRMS", $E$20=" 有機物OH-IRMS", $E$20=" 有機物H-Cr-IRMS", $E$20=" S-IRMS", $E$20=" S-IRMS (測定数)", $E$20=" ICP発光", $E$20=" Picarro", $E$20=" イオンクロ"))</formula>
    </cfRule>
    <cfRule type="expression" dxfId="78" priority="6">
      <formula>AND($E$34="地球研外の資金", OR($E$20=" γ線", $E$20=" TIMS-W-filament", $E$20=" TIMS-Re-filament", $E$20=" TIMSのみ", $E$20=" MC-ICPMS-only", $E$20=" MC-ICPMS-set", $E$20=" ICP-MS", $E$20=" CN-IRMS", $E$20=" CN微量-IRMS", $E$20=" CN-IRMS (測定数)"))</formula>
    </cfRule>
    <cfRule type="expression" dxfId="77" priority="7">
      <formula>AND($E$34="地球研外の資金", OR($E$19=" 炭酸塩-IRMS", $E$19=" 有機物OH-IRMS", $E$19=" 有機物H-Cr-IRMS", $E$19=" S-IRMS", $E$19=" S-IRMS (測定数)", $E$19=" ICP発光", $E$19=" Picarro", $E$19=" イオンクロ"))</formula>
    </cfRule>
    <cfRule type="expression" dxfId="76" priority="8">
      <formula>AND($E$34="地球研外の資金", OR($E$19=" γ線", $E$19=" TIMS-W-filament", $E$19=" TIMS-Re-filament", $E$19=" TIMSのみ", $E$19=" MC-ICPMS-only", $E$19=" MC-ICPMS-set", $E$19=" ICP-MS", $E$19=" CN-IRMS", $E$19=" CN微量-IRMS", $E$19=" CN-IRMS (測定数)"))</formula>
    </cfRule>
    <cfRule type="expression" dxfId="75" priority="9">
      <formula>AND($E$34="地球研外の資金", OR($E$18=" 炭酸塩-IRMS", $E$18=" 有機物OH-IRMS", $E$18=" 有機物H-Cr-IRMS", $E$18=" S-IRMS", $E$18=" S-IRMS (測定数)", $E$18=" ICP発光", $E$18=" Picarro", $E$18=" イオンクロ"))</formula>
    </cfRule>
    <cfRule type="expression" dxfId="74" priority="10">
      <formula>AND($E$34="地球研外の資金", OR($E$18=" γ線", $E$18=" TIMS-W-filament", $E$18=" TIMS-Re-filament", $E$18=" TIMSのみ", $E$18=" MC-ICPMS-only", $E$18=" MC-ICPMS-set", $E$18=" ICP-MS", $E$18=" CN-IRMS", $E$18=" CN微量-IRMS", $E$18=" CN-IRMS (測定数)"))</formula>
    </cfRule>
  </conditionalFormatting>
  <conditionalFormatting sqref="AA34">
    <cfRule type="notContainsBlanks" dxfId="73" priority="2">
      <formula>LEN(TRIM(AA34))&gt;0</formula>
    </cfRule>
    <cfRule type="expression" dxfId="72" priority="3">
      <formula>$P$34="その他"</formula>
    </cfRule>
  </conditionalFormatting>
  <conditionalFormatting sqref="AA34:AL34">
    <cfRule type="expression" dxfId="71" priority="1">
      <formula>OR($AA$34="所管コード，目的コードを記入", $AA$34="所管コード，プロジェクトコードを記入")</formula>
    </cfRule>
  </conditionalFormatting>
  <dataValidations count="16">
    <dataValidation allowBlank="1" showInputMessage="1" showErrorMessage="1" prompt="共通機器以外の施設利用希望については，利用予定期間や使用予定台数等の詳細についても，可能な範囲でご記入ください．" sqref="A25:O28" xr:uid="{00000000-0002-0000-0100-000000000000}"/>
    <dataValidation allowBlank="1" showInputMessage="1" showErrorMessage="1" prompt="使用制限日に作業実施を希望する場合のみ記入すること．_x000a_なお，従来の「上級利用者」資格は無効です．" sqref="V18:Z20" xr:uid="{00000000-0002-0000-0100-000001000000}"/>
    <dataValidation allowBlank="1" showInputMessage="1" showErrorMessage="1" prompt="所属も併せてご記入ください．" sqref="K13:AG14" xr:uid="{00000000-0002-0000-0100-000002000000}"/>
    <dataValidation type="custom" operator="greaterThan" allowBlank="1" showInputMessage="1" showErrorMessage="1" prompt="標準試料を含む推計値をご記入ください．_x000a_詳しくは，実験施設利用の手引きのp.3～4，該当する装置の利用条件（p.15～28）をご参照ください．" sqref="AA19:AB20" xr:uid="{00000000-0002-0000-0100-000003000000}">
      <formula1>AA19&gt;0</formula1>
    </dataValidation>
    <dataValidation type="custom" imeMode="disabled" operator="greaterThan" allowBlank="1" showInputMessage="1" showErrorMessage="1" prompt="標準試料を含む推計値をご記入ください．_x000a_詳しくは，実験施設利用の手引きのp.3〜4，該当する装置の利用条件（p.15〜28）をご参照ください．" sqref="AA18:AB18" xr:uid="{00000000-0002-0000-0100-000004000000}">
      <formula1>AA18&gt;0</formula1>
    </dataValidation>
    <dataValidation type="whole" operator="greaterThanOrEqual" allowBlank="1" showInputMessage="1" showErrorMessage="1" sqref="AC2:AE2" xr:uid="{00000000-0002-0000-0100-000005000000}">
      <formula1>2020</formula1>
    </dataValidation>
    <dataValidation imeMode="disabled" allowBlank="1" showInputMessage="1" showErrorMessage="1" sqref="AJ49" xr:uid="{00000000-0002-0000-0100-000006000000}"/>
    <dataValidation type="whole" allowBlank="1" showInputMessage="1" showErrorMessage="1" prompt="複数の装置等の予約がある場合は，直近のものについてご記入ください．" sqref="AA23:AC23" xr:uid="{00000000-0002-0000-0100-000007000000}">
      <formula1>1</formula1>
      <formula2>12</formula2>
    </dataValidation>
    <dataValidation allowBlank="1" showInputMessage="1" showErrorMessage="1" prompt="申請者（装置使用代表）とは，_x000a_実際に来所して測定作業を行い，測定終了日に確認書を作成し，署名をする方のことです．_x000a__x000a_研究代表者や利用負担金支払者ではありません．" sqref="AC5:AL5" xr:uid="{00000000-0002-0000-0100-000008000000}"/>
    <dataValidation allowBlank="1" showInputMessage="1" showErrorMessage="1" prompt="各サンプル種の数も併せてご記入ください．" sqref="K15:AL15" xr:uid="{00000000-0002-0000-0100-000009000000}"/>
    <dataValidation type="whole" allowBlank="1" showInputMessage="1" showErrorMessage="1" sqref="AJ33:AL33" xr:uid="{00000000-0002-0000-0100-00000A000000}">
      <formula1>1</formula1>
      <formula2>100</formula2>
    </dataValidation>
    <dataValidation type="whole" allowBlank="1" showInputMessage="1" showErrorMessage="1" sqref="K19:K20 P19:P20 AG2:AH2" xr:uid="{00000000-0002-0000-0100-00000B000000}">
      <formula1>1</formula1>
      <formula2>12</formula2>
    </dataValidation>
    <dataValidation type="whole" imeMode="disabled" allowBlank="1" showInputMessage="1" showErrorMessage="1" sqref="AJ2:AK2 M18 R18" xr:uid="{00000000-0002-0000-0100-00000C000000}">
      <formula1>1</formula1>
      <formula2>31</formula2>
    </dataValidation>
    <dataValidation type="whole" operator="greaterThanOrEqual" allowBlank="1" showInputMessage="1" showErrorMessage="1" sqref="AH14:AK14" xr:uid="{00000000-0002-0000-0100-00000D000000}">
      <formula1>1</formula1>
    </dataValidation>
    <dataValidation type="whole" imeMode="disabled" allowBlank="1" showInputMessage="1" showErrorMessage="1" sqref="K18 P18" xr:uid="{00000000-0002-0000-0100-00000E000000}">
      <formula1>1</formula1>
      <formula2>12</formula2>
    </dataValidation>
    <dataValidation type="whole" allowBlank="1" showInputMessage="1" showErrorMessage="1" sqref="M19:M20 R19:R20 AE23:AF23" xr:uid="{00000000-0002-0000-0100-00000F000000}">
      <formula1>1</formula1>
      <formula2>31</formula2>
    </dataValidation>
  </dataValidations>
  <printOptions horizontalCentered="1" verticalCentered="1"/>
  <pageMargins left="0.78740157480314965" right="0.39370078740157483" top="0.35433070866141736" bottom="0.51181102362204722" header="0.35433070866141736" footer="0.31496062992125984"/>
  <pageSetup paperSize="9" scale="72" orientation="portrait" horizontalDpi="300" verticalDpi="300" r:id="rId1"/>
  <headerFooter>
    <oddHeader>&amp;L&amp;"ＭＳ Ｐゴシック,標準"&amp;K000000別記様式１号（第２条第１項関係）</oddHeader>
  </headerFooter>
  <ignoredErrors>
    <ignoredError sqref="AA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15</xdr:col>
                    <xdr:colOff>38100</xdr:colOff>
                    <xdr:row>24</xdr:row>
                    <xdr:rowOff>203200</xdr:rowOff>
                  </from>
                  <to>
                    <xdr:col>16</xdr:col>
                    <xdr:colOff>152400</xdr:colOff>
                    <xdr:row>26</xdr:row>
                    <xdr:rowOff>50800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15</xdr:col>
                    <xdr:colOff>38100</xdr:colOff>
                    <xdr:row>25</xdr:row>
                    <xdr:rowOff>203200</xdr:rowOff>
                  </from>
                  <to>
                    <xdr:col>17</xdr:col>
                    <xdr:colOff>63500</xdr:colOff>
                    <xdr:row>27</xdr:row>
                    <xdr:rowOff>50800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15</xdr:col>
                    <xdr:colOff>38100</xdr:colOff>
                    <xdr:row>26</xdr:row>
                    <xdr:rowOff>203200</xdr:rowOff>
                  </from>
                  <to>
                    <xdr:col>16</xdr:col>
                    <xdr:colOff>63500</xdr:colOff>
                    <xdr:row>28</xdr:row>
                    <xdr:rowOff>50800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14</xdr:col>
                    <xdr:colOff>101600</xdr:colOff>
                    <xdr:row>41</xdr:row>
                    <xdr:rowOff>215900</xdr:rowOff>
                  </from>
                  <to>
                    <xdr:col>16</xdr:col>
                    <xdr:colOff>127000</xdr:colOff>
                    <xdr:row>43</xdr:row>
                    <xdr:rowOff>63500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3" id="{F6701CB3-4D7B-D344-BB64-210472C0343D}">
            <xm:f>OR(参照リスト!$K$41=$AJ$33, 参照リスト!$K$42=$AJ$33)</xm:f>
            <x14:dxf>
              <font>
                <color theme="1"/>
              </font>
              <fill>
                <patternFill patternType="none">
                  <bgColor auto="1"/>
                </patternFill>
              </fill>
            </x14:dxf>
          </x14:cfRule>
          <xm:sqref>AJ33:AL33</xm:sqref>
        </x14:conditionalFormatting>
        <x14:conditionalFormatting xmlns:xm="http://schemas.microsoft.com/office/excel/2006/main">
          <x14:cfRule type="expression" priority="100" id="{64F4120B-EF36-0E4D-9BA8-8777596E6857}">
            <xm:f>参照リスト!$K$31=参照リスト!$K$33</xm:f>
            <x14:dxf>
              <font>
                <color theme="1"/>
              </font>
              <fill>
                <patternFill patternType="none">
                  <bgColor auto="1"/>
                </patternFill>
              </fill>
            </x14:dxf>
          </x14:cfRule>
          <xm:sqref>AA32:AI32</xm:sqref>
        </x14:conditionalFormatting>
        <x14:conditionalFormatting xmlns:xm="http://schemas.microsoft.com/office/excel/2006/main">
          <x14:cfRule type="expression" priority="138" id="{00AFBFF7-C57D-064D-922D-C6E4AF59DE8D}">
            <xm:f>OR(参照リスト!$G$10=1, 参照リスト!$G$10=2, 参照リスト!$G$10=3)</xm:f>
            <x14:dxf>
              <font>
                <color auto="1"/>
              </font>
              <fill>
                <patternFill patternType="none">
                  <bgColor auto="1"/>
                </patternFill>
              </fill>
            </x14:dxf>
          </x14:cfRule>
          <xm:sqref>P25:Z27</xm:sqref>
        </x14:conditionalFormatting>
        <x14:conditionalFormatting xmlns:xm="http://schemas.microsoft.com/office/excel/2006/main">
          <x14:cfRule type="expression" priority="137" id="{CA774925-3628-5C41-90B4-DC32AF93D7E8}">
            <xm:f>OR(参照リスト!$G$10=1, 参照リスト!$G$10=2, 参照リスト!$G$10=3)</xm:f>
            <x14:dxf>
              <font>
                <color auto="1"/>
              </font>
              <fill>
                <patternFill patternType="none">
                  <bgColor auto="1"/>
                </patternFill>
              </fill>
            </x14:dxf>
          </x14:cfRule>
          <xm:sqref>P28</xm:sqref>
        </x14:conditionalFormatting>
        <x14:conditionalFormatting xmlns:xm="http://schemas.microsoft.com/office/excel/2006/main">
          <x14:cfRule type="expression" priority="136" id="{DD3F9423-A817-0A48-9C5A-21A042938EE0}">
            <xm:f>参照リスト!$G$10=3</xm:f>
            <x14:dxf>
              <fill>
                <patternFill>
                  <bgColor rgb="FFFFC7CE"/>
                </patternFill>
              </fill>
            </x14:dxf>
          </x14:cfRule>
          <xm:sqref>AA25:AL28</xm:sqref>
        </x14:conditionalFormatting>
        <x14:conditionalFormatting xmlns:xm="http://schemas.microsoft.com/office/excel/2006/main">
          <x14:cfRule type="expression" priority="4" stopIfTrue="1" id="{FEC7E7EF-0884-9844-A780-7A1C33345C7E}">
            <xm:f>参照リスト!$G$19=TRUE</xm:f>
            <x14:dxf>
              <fill>
                <patternFill patternType="solid"/>
              </fill>
            </x14:dxf>
          </x14:cfRule>
          <xm:sqref>O43:AL43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0000000}">
          <x14:formula1>
            <xm:f>参照リスト!$G$13:$G$15</xm:f>
          </x14:formula1>
          <xm:sqref>T18:U20</xm:sqref>
        </x14:dataValidation>
        <x14:dataValidation type="list" allowBlank="1" showInputMessage="1" showErrorMessage="1" xr:uid="{00000000-0002-0000-0100-000011000000}">
          <x14:formula1>
            <xm:f>INDIRECT(参照リスト!$G$5)</xm:f>
          </x14:formula1>
          <xm:sqref>P34:W34</xm:sqref>
        </x14:dataValidation>
        <x14:dataValidation type="list" allowBlank="1" showInputMessage="1" showErrorMessage="1" xr:uid="{00000000-0002-0000-0100-000013000000}">
          <x14:formula1>
            <xm:f>参照リスト!$A$3:$A$33</xm:f>
          </x14:formula1>
          <xm:sqref>E18:J20</xm:sqref>
        </x14:dataValidation>
        <x14:dataValidation type="list" allowBlank="1" showInputMessage="1" showErrorMessage="1" xr:uid="{00000000-0002-0000-0100-000012000000}">
          <x14:formula1>
            <xm:f>参照リスト!$H$13:$H$21</xm:f>
          </x14:formula1>
          <xm:sqref>AE12:AL12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53"/>
  <sheetViews>
    <sheetView showZeros="0" view="pageLayout" topLeftCell="A2" zoomScaleNormal="100" zoomScaleSheetLayoutView="100" workbookViewId="0">
      <selection activeCell="AC2" sqref="AC2:AE2"/>
    </sheetView>
  </sheetViews>
  <sheetFormatPr baseColWidth="10" defaultColWidth="8.83203125" defaultRowHeight="14"/>
  <cols>
    <col min="1" max="1" width="3" style="1" customWidth="1"/>
    <col min="2" max="38" width="2.83203125" style="1" customWidth="1"/>
    <col min="39" max="39" width="8.83203125" style="16" customWidth="1"/>
    <col min="40" max="16384" width="8.83203125" style="16"/>
  </cols>
  <sheetData>
    <row r="1" spans="1:38" ht="16.5" customHeight="1">
      <c r="A1" s="4"/>
      <c r="B1" s="76"/>
      <c r="C1" s="76"/>
      <c r="D1" s="76"/>
      <c r="E1" s="76"/>
      <c r="F1" s="76"/>
      <c r="G1" s="76"/>
      <c r="H1" s="76"/>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73"/>
    </row>
    <row r="2" spans="1:38" ht="18" customHeight="1">
      <c r="A2" s="76"/>
      <c r="B2" s="76"/>
      <c r="C2" s="76"/>
      <c r="D2" s="76"/>
      <c r="E2" s="76"/>
      <c r="F2" s="76"/>
      <c r="G2" s="76"/>
      <c r="H2" s="76"/>
      <c r="I2" s="8"/>
      <c r="J2" s="8"/>
      <c r="K2" s="8"/>
      <c r="L2" s="8"/>
      <c r="M2" s="8"/>
      <c r="N2" s="8"/>
      <c r="O2" s="8"/>
      <c r="P2" s="8"/>
      <c r="Q2" s="8"/>
      <c r="R2" s="8"/>
      <c r="S2" s="8"/>
      <c r="T2" s="8"/>
      <c r="U2" s="8"/>
      <c r="V2" s="8"/>
      <c r="W2" s="8"/>
      <c r="X2" s="8"/>
      <c r="Y2" s="8"/>
      <c r="Z2" s="167" t="s">
        <v>287</v>
      </c>
      <c r="AA2" s="167"/>
      <c r="AB2" s="167"/>
      <c r="AC2" s="168"/>
      <c r="AD2" s="168"/>
      <c r="AE2" s="168"/>
      <c r="AF2" s="8" t="s">
        <v>219</v>
      </c>
      <c r="AG2" s="168"/>
      <c r="AH2" s="168"/>
      <c r="AI2" s="4" t="s">
        <v>220</v>
      </c>
      <c r="AJ2" s="168"/>
      <c r="AK2" s="168"/>
      <c r="AL2" s="4" t="s">
        <v>221</v>
      </c>
    </row>
    <row r="3" spans="1:38" ht="16" customHeight="1">
      <c r="A3" s="65" t="s">
        <v>222</v>
      </c>
      <c r="B3" s="76"/>
      <c r="C3" s="76"/>
      <c r="D3" s="76"/>
      <c r="E3" s="76"/>
      <c r="F3" s="76"/>
      <c r="G3" s="76"/>
      <c r="H3" s="76"/>
      <c r="I3" s="8"/>
      <c r="J3" s="8"/>
      <c r="K3" s="8"/>
      <c r="L3" s="8"/>
      <c r="M3" s="8"/>
      <c r="N3" s="8"/>
      <c r="O3" s="8"/>
      <c r="P3" s="8"/>
      <c r="Q3" s="8"/>
      <c r="R3" s="8"/>
      <c r="S3" s="76"/>
      <c r="T3" s="73"/>
      <c r="U3" s="76"/>
      <c r="V3" s="73"/>
      <c r="W3" s="4"/>
      <c r="X3" s="73"/>
      <c r="Y3" s="4"/>
      <c r="Z3" s="8"/>
      <c r="AA3" s="8"/>
      <c r="AB3" s="8"/>
      <c r="AC3" s="8"/>
      <c r="AD3" s="8"/>
      <c r="AE3" s="8"/>
      <c r="AF3" s="8"/>
      <c r="AG3" s="8"/>
      <c r="AH3" s="8"/>
      <c r="AI3" s="8"/>
      <c r="AJ3" s="8"/>
      <c r="AK3" s="8"/>
      <c r="AL3" s="8"/>
    </row>
    <row r="4" spans="1:38" ht="24" customHeight="1">
      <c r="A4" s="8"/>
      <c r="B4" s="76"/>
      <c r="C4" s="76"/>
      <c r="D4" s="76"/>
      <c r="E4" s="76"/>
      <c r="F4" s="76"/>
      <c r="G4" s="76"/>
      <c r="H4" s="76"/>
      <c r="I4" s="8"/>
      <c r="J4" s="8"/>
      <c r="K4" s="8"/>
      <c r="L4" s="8"/>
      <c r="M4" s="8"/>
      <c r="N4" s="8"/>
      <c r="O4" s="8"/>
      <c r="P4" s="8"/>
      <c r="Q4" s="8"/>
      <c r="R4" s="8"/>
      <c r="S4" s="8"/>
      <c r="T4" s="8"/>
      <c r="U4" s="8"/>
      <c r="V4" s="8"/>
      <c r="W4" s="65" t="s">
        <v>288</v>
      </c>
      <c r="X4" s="65"/>
      <c r="Y4" s="65"/>
      <c r="Z4" s="65"/>
      <c r="AA4" s="65"/>
      <c r="AB4" s="65"/>
      <c r="AC4" s="8"/>
      <c r="AD4" s="17"/>
      <c r="AE4" s="17"/>
      <c r="AF4" s="17"/>
      <c r="AG4" s="17"/>
      <c r="AH4" s="17"/>
      <c r="AI4" s="17"/>
      <c r="AJ4" s="17"/>
      <c r="AK4" s="17"/>
      <c r="AL4" s="17"/>
    </row>
    <row r="5" spans="1:38" ht="20" customHeight="1">
      <c r="A5" s="8"/>
      <c r="B5" s="76"/>
      <c r="C5" s="76"/>
      <c r="D5" s="76"/>
      <c r="E5" s="76"/>
      <c r="F5" s="76"/>
      <c r="G5" s="76"/>
      <c r="H5" s="76"/>
      <c r="I5" s="8"/>
      <c r="J5" s="8"/>
      <c r="K5" s="8"/>
      <c r="L5" s="8"/>
      <c r="M5" s="8"/>
      <c r="N5" s="8"/>
      <c r="O5" s="8"/>
      <c r="P5" s="8"/>
      <c r="Q5" s="8"/>
      <c r="R5" s="8"/>
      <c r="S5" s="8"/>
      <c r="T5" s="8"/>
      <c r="U5" s="8"/>
      <c r="V5" s="8"/>
      <c r="W5" s="17"/>
      <c r="X5" s="17"/>
      <c r="Y5" s="17"/>
      <c r="Z5" s="167" t="s">
        <v>224</v>
      </c>
      <c r="AA5" s="167"/>
      <c r="AB5" s="167"/>
      <c r="AC5" s="443">
        <f>'共通機器利用申請書　兼　利用負担金推計書'!AC5</f>
        <v>0</v>
      </c>
      <c r="AD5" s="443"/>
      <c r="AE5" s="443"/>
      <c r="AF5" s="443"/>
      <c r="AG5" s="443"/>
      <c r="AH5" s="443"/>
      <c r="AI5" s="443"/>
      <c r="AJ5" s="443"/>
      <c r="AK5" s="443"/>
      <c r="AL5" s="443"/>
    </row>
    <row r="6" spans="1:38" ht="30" customHeight="1">
      <c r="A6" s="8"/>
      <c r="B6" s="76"/>
      <c r="C6" s="76"/>
      <c r="D6" s="76"/>
      <c r="E6" s="76"/>
      <c r="F6" s="76"/>
      <c r="G6" s="76"/>
      <c r="H6" s="76"/>
      <c r="I6" s="8"/>
      <c r="J6" s="8"/>
      <c r="K6" s="8"/>
      <c r="L6" s="8"/>
      <c r="M6" s="8"/>
      <c r="N6" s="8"/>
      <c r="O6" s="8"/>
      <c r="P6" s="8"/>
      <c r="Q6" s="8"/>
      <c r="R6" s="8"/>
      <c r="S6" s="8"/>
      <c r="T6" s="8"/>
      <c r="U6" s="8"/>
      <c r="V6" s="8"/>
      <c r="W6" s="65"/>
      <c r="X6" s="65"/>
      <c r="Y6" s="65"/>
      <c r="Z6" s="167" t="s">
        <v>225</v>
      </c>
      <c r="AA6" s="167"/>
      <c r="AB6" s="167"/>
      <c r="AC6" s="443">
        <f>'共通機器利用申請書　兼　利用負担金推計書'!AC6</f>
        <v>0</v>
      </c>
      <c r="AD6" s="443"/>
      <c r="AE6" s="443"/>
      <c r="AF6" s="443"/>
      <c r="AG6" s="443"/>
      <c r="AH6" s="443"/>
      <c r="AI6" s="443"/>
      <c r="AJ6" s="443"/>
      <c r="AK6" s="443"/>
      <c r="AL6" s="443"/>
    </row>
    <row r="7" spans="1:38" ht="13.5" customHeight="1">
      <c r="A7" s="8"/>
      <c r="B7" s="76"/>
      <c r="C7" s="76"/>
      <c r="D7" s="76"/>
      <c r="E7" s="76"/>
      <c r="F7" s="76"/>
      <c r="G7" s="76"/>
      <c r="H7" s="76"/>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38" ht="18" customHeight="1">
      <c r="A8" s="170" t="s">
        <v>289</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ht="11.25" customHeight="1">
      <c r="A9" s="8"/>
      <c r="B9" s="8"/>
      <c r="C9" s="8"/>
      <c r="D9" s="8"/>
      <c r="E9" s="8"/>
      <c r="F9" s="8"/>
      <c r="G9" s="8"/>
      <c r="H9" s="8"/>
      <c r="I9" s="8"/>
      <c r="J9" s="8"/>
      <c r="K9" s="8"/>
      <c r="L9" s="76"/>
      <c r="M9" s="8"/>
      <c r="N9" s="8"/>
      <c r="O9" s="8"/>
      <c r="P9" s="8"/>
      <c r="Q9" s="8"/>
      <c r="R9" s="8"/>
      <c r="S9" s="8"/>
      <c r="T9" s="8"/>
      <c r="U9" s="8"/>
      <c r="V9" s="8"/>
      <c r="W9" s="8"/>
      <c r="X9" s="8"/>
      <c r="Y9" s="8"/>
      <c r="Z9" s="8"/>
      <c r="AA9" s="8"/>
      <c r="AB9" s="8"/>
      <c r="AC9" s="8"/>
      <c r="AD9" s="8"/>
      <c r="AE9" s="8"/>
      <c r="AF9" s="8"/>
      <c r="AG9" s="8"/>
      <c r="AH9" s="8"/>
      <c r="AI9" s="8"/>
      <c r="AJ9" s="8"/>
      <c r="AK9" s="8"/>
      <c r="AL9" s="8"/>
    </row>
    <row r="10" spans="1:38" ht="18" customHeight="1">
      <c r="A10" s="66" t="s">
        <v>290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row>
    <row r="11" spans="1:38" ht="9.75" customHeight="1" thickBot="1"/>
    <row r="12" spans="1:38" ht="21" customHeight="1" thickBot="1">
      <c r="A12" s="77" t="s">
        <v>291</v>
      </c>
      <c r="B12" s="3"/>
      <c r="C12" s="3"/>
      <c r="D12" s="3"/>
      <c r="E12" s="3"/>
      <c r="F12" s="3"/>
      <c r="G12" s="3"/>
      <c r="H12" s="3"/>
      <c r="I12" s="3"/>
      <c r="J12" s="3"/>
      <c r="K12" s="3"/>
      <c r="L12" s="3"/>
      <c r="M12" s="3"/>
      <c r="N12" s="3"/>
      <c r="O12" s="3"/>
      <c r="P12" s="3"/>
      <c r="Q12" s="3"/>
      <c r="R12" s="3"/>
      <c r="S12" s="3"/>
      <c r="T12" s="11"/>
      <c r="U12" s="11"/>
      <c r="V12" s="11"/>
      <c r="W12" s="11"/>
      <c r="X12" s="11"/>
      <c r="Y12" s="11"/>
      <c r="Z12" s="11"/>
      <c r="AA12" s="171" t="s">
        <v>229</v>
      </c>
      <c r="AB12" s="172"/>
      <c r="AC12" s="172"/>
      <c r="AD12" s="173"/>
      <c r="AE12" s="444" t="str">
        <f>'共通機器利用申請書　兼　利用負担金推計書'!AE12</f>
        <v>（選択）</v>
      </c>
      <c r="AF12" s="444"/>
      <c r="AG12" s="444"/>
      <c r="AH12" s="444"/>
      <c r="AI12" s="444"/>
      <c r="AJ12" s="444"/>
      <c r="AK12" s="444"/>
      <c r="AL12" s="445"/>
    </row>
    <row r="13" spans="1:38" ht="21" customHeight="1">
      <c r="A13" s="429" t="s">
        <v>231</v>
      </c>
      <c r="B13" s="178"/>
      <c r="C13" s="178"/>
      <c r="D13" s="178"/>
      <c r="E13" s="178"/>
      <c r="F13" s="178"/>
      <c r="G13" s="178"/>
      <c r="H13" s="178"/>
      <c r="I13" s="178"/>
      <c r="J13" s="179"/>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3"/>
      <c r="AH13" s="441" t="s">
        <v>232</v>
      </c>
      <c r="AI13" s="441"/>
      <c r="AJ13" s="441"/>
      <c r="AK13" s="441"/>
      <c r="AL13" s="442"/>
    </row>
    <row r="14" spans="1:38" ht="21" customHeight="1">
      <c r="A14" s="180"/>
      <c r="B14" s="144"/>
      <c r="C14" s="144"/>
      <c r="D14" s="144"/>
      <c r="E14" s="144"/>
      <c r="F14" s="144"/>
      <c r="G14" s="144"/>
      <c r="H14" s="144"/>
      <c r="I14" s="144"/>
      <c r="J14" s="181"/>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5"/>
      <c r="AH14" s="188"/>
      <c r="AI14" s="188"/>
      <c r="AJ14" s="188"/>
      <c r="AK14" s="188"/>
      <c r="AL14" s="7" t="s">
        <v>233</v>
      </c>
    </row>
    <row r="15" spans="1:38" ht="21" customHeight="1">
      <c r="A15" s="430" t="s">
        <v>292</v>
      </c>
      <c r="B15" s="431"/>
      <c r="C15" s="431"/>
      <c r="D15" s="431"/>
      <c r="E15" s="431"/>
      <c r="F15" s="431"/>
      <c r="G15" s="431"/>
      <c r="H15" s="431"/>
      <c r="I15" s="431"/>
      <c r="J15" s="432"/>
      <c r="K15" s="433"/>
      <c r="L15" s="433"/>
      <c r="M15" s="433"/>
      <c r="N15" s="433"/>
      <c r="O15" s="433"/>
      <c r="P15" s="433"/>
      <c r="Q15" s="433"/>
      <c r="R15" s="433"/>
      <c r="S15" s="433"/>
      <c r="T15" s="433"/>
      <c r="U15" s="433"/>
      <c r="V15" s="433"/>
      <c r="W15" s="434"/>
      <c r="X15" s="434"/>
      <c r="Y15" s="433"/>
      <c r="Z15" s="433"/>
      <c r="AA15" s="433"/>
      <c r="AB15" s="433"/>
      <c r="AC15" s="433"/>
      <c r="AD15" s="433"/>
      <c r="AE15" s="433"/>
      <c r="AF15" s="433"/>
      <c r="AG15" s="433"/>
      <c r="AH15" s="433"/>
      <c r="AI15" s="433"/>
      <c r="AJ15" s="433"/>
      <c r="AK15" s="433"/>
      <c r="AL15" s="435"/>
    </row>
    <row r="16" spans="1:38" ht="21" customHeight="1">
      <c r="A16" s="195" t="s">
        <v>293</v>
      </c>
      <c r="B16" s="196"/>
      <c r="C16" s="211" t="s">
        <v>236</v>
      </c>
      <c r="D16" s="212"/>
      <c r="E16" s="139" t="s">
        <v>133</v>
      </c>
      <c r="F16" s="139"/>
      <c r="G16" s="139"/>
      <c r="H16" s="139"/>
      <c r="I16" s="139"/>
      <c r="J16" s="140"/>
      <c r="K16" s="141" t="s">
        <v>335</v>
      </c>
      <c r="L16" s="139"/>
      <c r="M16" s="139"/>
      <c r="N16" s="139"/>
      <c r="O16" s="139"/>
      <c r="P16" s="139"/>
      <c r="Q16" s="139"/>
      <c r="R16" s="139"/>
      <c r="S16" s="140"/>
      <c r="T16" s="218" t="s">
        <v>294</v>
      </c>
      <c r="U16" s="219"/>
      <c r="V16" s="219"/>
      <c r="W16" s="218" t="s">
        <v>334</v>
      </c>
      <c r="X16" s="220"/>
      <c r="Y16" s="219" t="s">
        <v>357</v>
      </c>
      <c r="Z16" s="220"/>
      <c r="AA16" s="506" t="s">
        <v>295</v>
      </c>
      <c r="AB16" s="507"/>
      <c r="AC16" s="507"/>
      <c r="AD16" s="508"/>
      <c r="AE16" s="436" t="s">
        <v>240</v>
      </c>
      <c r="AF16" s="436"/>
      <c r="AG16" s="437"/>
      <c r="AH16" s="438" t="s">
        <v>241</v>
      </c>
      <c r="AI16" s="436"/>
      <c r="AJ16" s="436"/>
      <c r="AK16" s="436"/>
      <c r="AL16" s="439"/>
    </row>
    <row r="17" spans="1:38" ht="21" customHeight="1">
      <c r="A17" s="197"/>
      <c r="B17" s="198"/>
      <c r="C17" s="213"/>
      <c r="D17" s="214"/>
      <c r="E17" s="215"/>
      <c r="F17" s="215"/>
      <c r="G17" s="215"/>
      <c r="H17" s="215"/>
      <c r="I17" s="215"/>
      <c r="J17" s="216"/>
      <c r="K17" s="217"/>
      <c r="L17" s="215"/>
      <c r="M17" s="215"/>
      <c r="N17" s="215"/>
      <c r="O17" s="215"/>
      <c r="P17" s="215"/>
      <c r="Q17" s="215"/>
      <c r="R17" s="215"/>
      <c r="S17" s="216"/>
      <c r="T17" s="428"/>
      <c r="U17" s="145"/>
      <c r="V17" s="145"/>
      <c r="W17" s="428"/>
      <c r="X17" s="146"/>
      <c r="Y17" s="145"/>
      <c r="Z17" s="146"/>
      <c r="AA17" s="509"/>
      <c r="AB17" s="510"/>
      <c r="AC17" s="510"/>
      <c r="AD17" s="511"/>
      <c r="AE17" s="147" t="s">
        <v>244</v>
      </c>
      <c r="AF17" s="148"/>
      <c r="AG17" s="149"/>
      <c r="AH17" s="150" t="s">
        <v>244</v>
      </c>
      <c r="AI17" s="147"/>
      <c r="AJ17" s="147"/>
      <c r="AK17" s="147"/>
      <c r="AL17" s="151"/>
    </row>
    <row r="18" spans="1:38" ht="21" customHeight="1">
      <c r="A18" s="197"/>
      <c r="B18" s="198"/>
      <c r="C18" s="201">
        <f>'共通機器利用申請書　兼　利用負担金推計書'!C18:D18</f>
        <v>0</v>
      </c>
      <c r="D18" s="440"/>
      <c r="E18" s="446" t="str">
        <f>'共通機器利用申請書　兼　利用負担金推計書'!E18</f>
        <v xml:space="preserve"> （選択）</v>
      </c>
      <c r="F18" s="447"/>
      <c r="G18" s="447"/>
      <c r="H18" s="447"/>
      <c r="I18" s="447"/>
      <c r="J18" s="448"/>
      <c r="K18" s="74"/>
      <c r="L18" s="18" t="s">
        <v>245</v>
      </c>
      <c r="M18" s="75"/>
      <c r="N18" s="18" t="s">
        <v>246</v>
      </c>
      <c r="O18" s="19" t="s">
        <v>247</v>
      </c>
      <c r="P18" s="75"/>
      <c r="Q18" s="18" t="s">
        <v>245</v>
      </c>
      <c r="R18" s="75"/>
      <c r="S18" s="20" t="s">
        <v>246</v>
      </c>
      <c r="T18" s="206"/>
      <c r="U18" s="152"/>
      <c r="V18" s="60" t="s">
        <v>296</v>
      </c>
      <c r="W18" s="130"/>
      <c r="X18" s="131" t="s">
        <v>37</v>
      </c>
      <c r="Y18" s="127"/>
      <c r="Z18" s="61" t="s">
        <v>297</v>
      </c>
      <c r="AA18" s="154"/>
      <c r="AB18" s="155"/>
      <c r="AC18" s="450" t="str">
        <f>'共通機器利用申請書　兼　利用負担金推計書'!AC18:AD18</f>
        <v xml:space="preserve"> </v>
      </c>
      <c r="AD18" s="451"/>
      <c r="AE18" s="452">
        <f>'共通機器利用申請書　兼　利用負担金推計書'!AE18:AF18</f>
        <v>0</v>
      </c>
      <c r="AF18" s="453"/>
      <c r="AG18" s="50" t="s">
        <v>99</v>
      </c>
      <c r="AH18" s="449">
        <f>AA18*AE18</f>
        <v>0</v>
      </c>
      <c r="AI18" s="449"/>
      <c r="AJ18" s="449"/>
      <c r="AK18" s="449"/>
      <c r="AL18" s="51" t="s">
        <v>99</v>
      </c>
    </row>
    <row r="19" spans="1:38" ht="21" customHeight="1">
      <c r="A19" s="197"/>
      <c r="B19" s="198"/>
      <c r="C19" s="201">
        <f>'共通機器利用申請書　兼　利用負担金推計書'!C19:D19</f>
        <v>0</v>
      </c>
      <c r="D19" s="440"/>
      <c r="E19" s="446" t="str">
        <f>'共通機器利用申請書　兼　利用負担金推計書'!E19</f>
        <v xml:space="preserve"> （選択）</v>
      </c>
      <c r="F19" s="447"/>
      <c r="G19" s="447"/>
      <c r="H19" s="447"/>
      <c r="I19" s="447"/>
      <c r="J19" s="448"/>
      <c r="K19" s="12"/>
      <c r="L19" s="18" t="s">
        <v>245</v>
      </c>
      <c r="M19" s="14"/>
      <c r="N19" s="18" t="s">
        <v>246</v>
      </c>
      <c r="O19" s="19" t="s">
        <v>247</v>
      </c>
      <c r="P19" s="14"/>
      <c r="Q19" s="18" t="s">
        <v>245</v>
      </c>
      <c r="R19" s="14"/>
      <c r="S19" s="20" t="s">
        <v>246</v>
      </c>
      <c r="T19" s="206"/>
      <c r="U19" s="152"/>
      <c r="V19" s="62" t="s">
        <v>296</v>
      </c>
      <c r="W19" s="132"/>
      <c r="X19" s="133" t="s">
        <v>37</v>
      </c>
      <c r="Y19" s="127"/>
      <c r="Z19" s="63" t="s">
        <v>297</v>
      </c>
      <c r="AA19" s="209"/>
      <c r="AB19" s="210"/>
      <c r="AC19" s="450" t="str">
        <f>'共通機器利用申請書　兼　利用負担金推計書'!AC19:AD19</f>
        <v xml:space="preserve"> </v>
      </c>
      <c r="AD19" s="451"/>
      <c r="AE19" s="452">
        <f>'共通機器利用申請書　兼　利用負担金推計書'!AE19:AF19</f>
        <v>0</v>
      </c>
      <c r="AF19" s="453"/>
      <c r="AG19" s="50" t="s">
        <v>99</v>
      </c>
      <c r="AH19" s="449">
        <f>AA19*AE19</f>
        <v>0</v>
      </c>
      <c r="AI19" s="449"/>
      <c r="AJ19" s="449"/>
      <c r="AK19" s="449"/>
      <c r="AL19" s="52" t="s">
        <v>99</v>
      </c>
    </row>
    <row r="20" spans="1:38" ht="21" customHeight="1" thickBot="1">
      <c r="A20" s="197"/>
      <c r="B20" s="198"/>
      <c r="C20" s="201">
        <f>'共通機器利用申請書　兼　利用負担金推計書'!C20:D20</f>
        <v>0</v>
      </c>
      <c r="D20" s="440"/>
      <c r="E20" s="456" t="str">
        <f>'共通機器利用申請書　兼　利用負担金推計書'!E20</f>
        <v xml:space="preserve"> （選択）</v>
      </c>
      <c r="F20" s="457"/>
      <c r="G20" s="457"/>
      <c r="H20" s="457"/>
      <c r="I20" s="457"/>
      <c r="J20" s="458"/>
      <c r="K20" s="13"/>
      <c r="L20" s="24" t="s">
        <v>245</v>
      </c>
      <c r="M20" s="15"/>
      <c r="N20" s="24" t="s">
        <v>246</v>
      </c>
      <c r="O20" s="25" t="s">
        <v>247</v>
      </c>
      <c r="P20" s="15"/>
      <c r="Q20" s="24" t="s">
        <v>245</v>
      </c>
      <c r="R20" s="15"/>
      <c r="S20" s="26" t="s">
        <v>246</v>
      </c>
      <c r="T20" s="206"/>
      <c r="U20" s="152"/>
      <c r="V20" s="62" t="s">
        <v>296</v>
      </c>
      <c r="W20" s="132"/>
      <c r="X20" s="133" t="s">
        <v>37</v>
      </c>
      <c r="Y20" s="127"/>
      <c r="Z20" s="63" t="s">
        <v>297</v>
      </c>
      <c r="AA20" s="209"/>
      <c r="AB20" s="210"/>
      <c r="AC20" s="459" t="str">
        <f>'共通機器利用申請書　兼　利用負担金推計書'!AC20:AD20</f>
        <v xml:space="preserve"> </v>
      </c>
      <c r="AD20" s="460"/>
      <c r="AE20" s="461">
        <f>'共通機器利用申請書　兼　利用負担金推計書'!AE20:AF20</f>
        <v>0</v>
      </c>
      <c r="AF20" s="462"/>
      <c r="AG20" s="53" t="s">
        <v>99</v>
      </c>
      <c r="AH20" s="463">
        <f>AA20*AE20</f>
        <v>0</v>
      </c>
      <c r="AI20" s="463"/>
      <c r="AJ20" s="463"/>
      <c r="AK20" s="463"/>
      <c r="AL20" s="54" t="s">
        <v>99</v>
      </c>
    </row>
    <row r="21" spans="1:38" ht="21" customHeight="1" thickBot="1">
      <c r="A21" s="199"/>
      <c r="B21" s="200"/>
      <c r="C21" s="464" t="s">
        <v>298</v>
      </c>
      <c r="D21" s="465"/>
      <c r="E21" s="465"/>
      <c r="F21" s="465"/>
      <c r="G21" s="465"/>
      <c r="H21" s="465"/>
      <c r="I21" s="465"/>
      <c r="J21" s="465"/>
      <c r="K21" s="465"/>
      <c r="L21" s="465"/>
      <c r="M21" s="465"/>
      <c r="N21" s="465"/>
      <c r="O21" s="465"/>
      <c r="P21" s="465"/>
      <c r="Q21" s="465"/>
      <c r="R21" s="465"/>
      <c r="S21" s="465"/>
      <c r="T21" s="465"/>
      <c r="U21" s="465"/>
      <c r="V21" s="465"/>
      <c r="W21" s="465"/>
      <c r="X21" s="465"/>
      <c r="Y21" s="465"/>
      <c r="Z21" s="466"/>
      <c r="AA21" s="308" t="s">
        <v>299</v>
      </c>
      <c r="AB21" s="309"/>
      <c r="AC21" s="309"/>
      <c r="AD21" s="309"/>
      <c r="AE21" s="309"/>
      <c r="AF21" s="309"/>
      <c r="AG21" s="310"/>
      <c r="AH21" s="467">
        <f>SUM(AH18:AK20)</f>
        <v>0</v>
      </c>
      <c r="AI21" s="468"/>
      <c r="AJ21" s="468"/>
      <c r="AK21" s="469"/>
      <c r="AL21" s="55" t="s">
        <v>99</v>
      </c>
    </row>
    <row r="22" spans="1:38" ht="21" customHeight="1">
      <c r="A22" s="221" t="s">
        <v>300</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3"/>
      <c r="AA22" s="454" t="s">
        <v>332</v>
      </c>
      <c r="AB22" s="454"/>
      <c r="AC22" s="454"/>
      <c r="AD22" s="454"/>
      <c r="AE22" s="454"/>
      <c r="AF22" s="454"/>
      <c r="AG22" s="454"/>
      <c r="AH22" s="454"/>
      <c r="AI22" s="454"/>
      <c r="AJ22" s="454"/>
      <c r="AK22" s="454"/>
      <c r="AL22" s="455"/>
    </row>
    <row r="23" spans="1:38" ht="21" customHeight="1">
      <c r="A23" s="515"/>
      <c r="B23" s="516"/>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7"/>
      <c r="AA23" s="524"/>
      <c r="AB23" s="525"/>
      <c r="AC23" s="525"/>
      <c r="AD23" s="525"/>
      <c r="AE23" s="525"/>
      <c r="AF23" s="525"/>
      <c r="AG23" s="525"/>
      <c r="AH23" s="525"/>
      <c r="AI23" s="525"/>
      <c r="AJ23" s="525"/>
      <c r="AK23" s="525"/>
      <c r="AL23" s="526"/>
    </row>
    <row r="24" spans="1:38" ht="21" customHeight="1">
      <c r="A24" s="518"/>
      <c r="B24" s="519"/>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20"/>
      <c r="AA24" s="527"/>
      <c r="AB24" s="528"/>
      <c r="AC24" s="528"/>
      <c r="AD24" s="528"/>
      <c r="AE24" s="528"/>
      <c r="AF24" s="528"/>
      <c r="AG24" s="528"/>
      <c r="AH24" s="528"/>
      <c r="AI24" s="528"/>
      <c r="AJ24" s="528"/>
      <c r="AK24" s="528"/>
      <c r="AL24" s="529"/>
    </row>
    <row r="25" spans="1:38" ht="21" customHeight="1">
      <c r="A25" s="518"/>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20"/>
      <c r="AA25" s="527"/>
      <c r="AB25" s="528"/>
      <c r="AC25" s="528"/>
      <c r="AD25" s="528"/>
      <c r="AE25" s="528"/>
      <c r="AF25" s="528"/>
      <c r="AG25" s="528"/>
      <c r="AH25" s="528"/>
      <c r="AI25" s="528"/>
      <c r="AJ25" s="528"/>
      <c r="AK25" s="528"/>
      <c r="AL25" s="529"/>
    </row>
    <row r="26" spans="1:38" ht="21" customHeight="1">
      <c r="A26" s="518"/>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20"/>
      <c r="AA26" s="527"/>
      <c r="AB26" s="528"/>
      <c r="AC26" s="528"/>
      <c r="AD26" s="528"/>
      <c r="AE26" s="528"/>
      <c r="AF26" s="528"/>
      <c r="AG26" s="528"/>
      <c r="AH26" s="528"/>
      <c r="AI26" s="528"/>
      <c r="AJ26" s="528"/>
      <c r="AK26" s="528"/>
      <c r="AL26" s="529"/>
    </row>
    <row r="27" spans="1:38" ht="21" customHeight="1">
      <c r="A27" s="518"/>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20"/>
      <c r="AA27" s="527"/>
      <c r="AB27" s="528"/>
      <c r="AC27" s="528"/>
      <c r="AD27" s="528"/>
      <c r="AE27" s="528"/>
      <c r="AF27" s="528"/>
      <c r="AG27" s="528"/>
      <c r="AH27" s="528"/>
      <c r="AI27" s="528"/>
      <c r="AJ27" s="528"/>
      <c r="AK27" s="528"/>
      <c r="AL27" s="529"/>
    </row>
    <row r="28" spans="1:38" ht="21" customHeight="1">
      <c r="A28" s="518"/>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20"/>
      <c r="AA28" s="527"/>
      <c r="AB28" s="528"/>
      <c r="AC28" s="528"/>
      <c r="AD28" s="528"/>
      <c r="AE28" s="528"/>
      <c r="AF28" s="528"/>
      <c r="AG28" s="528"/>
      <c r="AH28" s="528"/>
      <c r="AI28" s="528"/>
      <c r="AJ28" s="528"/>
      <c r="AK28" s="528"/>
      <c r="AL28" s="529"/>
    </row>
    <row r="29" spans="1:38" ht="21" customHeight="1">
      <c r="A29" s="518"/>
      <c r="B29" s="519"/>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20"/>
      <c r="AA29" s="527"/>
      <c r="AB29" s="528"/>
      <c r="AC29" s="528"/>
      <c r="AD29" s="528"/>
      <c r="AE29" s="528"/>
      <c r="AF29" s="528"/>
      <c r="AG29" s="528"/>
      <c r="AH29" s="528"/>
      <c r="AI29" s="528"/>
      <c r="AJ29" s="528"/>
      <c r="AK29" s="528"/>
      <c r="AL29" s="529"/>
    </row>
    <row r="30" spans="1:38" ht="21" customHeight="1">
      <c r="A30" s="518"/>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20"/>
      <c r="AA30" s="527"/>
      <c r="AB30" s="528"/>
      <c r="AC30" s="528"/>
      <c r="AD30" s="528"/>
      <c r="AE30" s="528"/>
      <c r="AF30" s="528"/>
      <c r="AG30" s="528"/>
      <c r="AH30" s="528"/>
      <c r="AI30" s="528"/>
      <c r="AJ30" s="528"/>
      <c r="AK30" s="528"/>
      <c r="AL30" s="529"/>
    </row>
    <row r="31" spans="1:38" ht="21" customHeight="1">
      <c r="A31" s="518"/>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20"/>
      <c r="AA31" s="527"/>
      <c r="AB31" s="528"/>
      <c r="AC31" s="528"/>
      <c r="AD31" s="528"/>
      <c r="AE31" s="528"/>
      <c r="AF31" s="528"/>
      <c r="AG31" s="528"/>
      <c r="AH31" s="528"/>
      <c r="AI31" s="528"/>
      <c r="AJ31" s="528"/>
      <c r="AK31" s="528"/>
      <c r="AL31" s="529"/>
    </row>
    <row r="32" spans="1:38" ht="21" customHeight="1">
      <c r="A32" s="518"/>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20"/>
      <c r="AA32" s="527"/>
      <c r="AB32" s="528"/>
      <c r="AC32" s="528"/>
      <c r="AD32" s="528"/>
      <c r="AE32" s="528"/>
      <c r="AF32" s="528"/>
      <c r="AG32" s="528"/>
      <c r="AH32" s="528"/>
      <c r="AI32" s="528"/>
      <c r="AJ32" s="528"/>
      <c r="AK32" s="528"/>
      <c r="AL32" s="529"/>
    </row>
    <row r="33" spans="1:38" ht="21" customHeight="1">
      <c r="A33" s="518"/>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20"/>
      <c r="AA33" s="527"/>
      <c r="AB33" s="528"/>
      <c r="AC33" s="528"/>
      <c r="AD33" s="528"/>
      <c r="AE33" s="528"/>
      <c r="AF33" s="528"/>
      <c r="AG33" s="528"/>
      <c r="AH33" s="528"/>
      <c r="AI33" s="528"/>
      <c r="AJ33" s="528"/>
      <c r="AK33" s="528"/>
      <c r="AL33" s="529"/>
    </row>
    <row r="34" spans="1:38" ht="21" customHeight="1">
      <c r="A34" s="518"/>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20"/>
      <c r="AA34" s="527"/>
      <c r="AB34" s="528"/>
      <c r="AC34" s="528"/>
      <c r="AD34" s="528"/>
      <c r="AE34" s="528"/>
      <c r="AF34" s="528"/>
      <c r="AG34" s="528"/>
      <c r="AH34" s="528"/>
      <c r="AI34" s="528"/>
      <c r="AJ34" s="528"/>
      <c r="AK34" s="528"/>
      <c r="AL34" s="529"/>
    </row>
    <row r="35" spans="1:38" ht="26.25" customHeight="1" thickBot="1">
      <c r="A35" s="521"/>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3"/>
      <c r="AA35" s="530"/>
      <c r="AB35" s="531"/>
      <c r="AC35" s="531"/>
      <c r="AD35" s="531"/>
      <c r="AE35" s="531"/>
      <c r="AF35" s="531"/>
      <c r="AG35" s="531"/>
      <c r="AH35" s="531"/>
      <c r="AI35" s="531"/>
      <c r="AJ35" s="531"/>
      <c r="AK35" s="531"/>
      <c r="AL35" s="532"/>
    </row>
    <row r="36" spans="1:38" ht="12"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33.75" customHeight="1">
      <c r="A37" s="65" t="s">
        <v>301</v>
      </c>
      <c r="B37" s="16"/>
      <c r="C37" s="8"/>
      <c r="D37" s="8"/>
      <c r="E37" s="8"/>
      <c r="F37" s="8"/>
      <c r="G37" s="8"/>
      <c r="H37" s="8"/>
      <c r="I37" s="8"/>
      <c r="J37" s="8"/>
      <c r="K37" s="8"/>
      <c r="L37" s="8"/>
      <c r="M37" s="8"/>
      <c r="N37" s="8"/>
      <c r="O37" s="8"/>
      <c r="P37" s="514" t="s">
        <v>311</v>
      </c>
      <c r="Q37" s="514"/>
      <c r="R37" s="514"/>
      <c r="S37" s="514"/>
      <c r="T37" s="514"/>
      <c r="U37" s="514"/>
      <c r="V37" s="514"/>
      <c r="W37" s="514"/>
      <c r="X37" s="514"/>
      <c r="Y37" s="57"/>
      <c r="Z37" s="57"/>
      <c r="AA37" s="57"/>
      <c r="AB37" s="57"/>
      <c r="AC37" s="57"/>
      <c r="AD37" s="57"/>
      <c r="AE37" s="57"/>
      <c r="AF37" s="58"/>
      <c r="AG37" s="58"/>
      <c r="AH37" s="58"/>
      <c r="AI37" s="58"/>
      <c r="AJ37" s="58"/>
      <c r="AK37" s="58"/>
      <c r="AL37" s="58"/>
    </row>
    <row r="38" spans="1:38" ht="17.2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spans="1:38" ht="28" customHeight="1">
      <c r="A39" s="533" t="s">
        <v>302</v>
      </c>
      <c r="B39" s="533"/>
      <c r="C39" s="533"/>
      <c r="D39" s="533"/>
      <c r="E39" s="533"/>
      <c r="F39" s="533"/>
      <c r="G39" s="533"/>
      <c r="H39" s="533"/>
      <c r="I39" s="534">
        <f>AH21</f>
        <v>0</v>
      </c>
      <c r="J39" s="534"/>
      <c r="K39" s="534"/>
      <c r="L39" s="534"/>
      <c r="M39" s="534"/>
      <c r="N39" s="534"/>
      <c r="P39" s="64"/>
      <c r="Q39" s="64"/>
      <c r="R39" s="64"/>
      <c r="S39" s="64"/>
      <c r="V39" s="30"/>
      <c r="W39" s="30"/>
      <c r="X39" s="30"/>
      <c r="Y39" s="30"/>
      <c r="Z39" s="30"/>
      <c r="AA39" s="30"/>
      <c r="AB39" s="30"/>
      <c r="AC39" s="30"/>
      <c r="AD39" s="30"/>
      <c r="AE39" s="30"/>
      <c r="AF39" s="30"/>
      <c r="AG39" s="30"/>
      <c r="AH39" s="30"/>
      <c r="AI39" s="30"/>
      <c r="AJ39" s="30"/>
      <c r="AK39" s="30"/>
      <c r="AL39" s="30"/>
    </row>
    <row r="40" spans="1:38" ht="12" customHeight="1" thickBot="1">
      <c r="A40" s="56"/>
      <c r="B40" s="56"/>
      <c r="C40" s="56"/>
      <c r="D40" s="56"/>
      <c r="E40" s="56"/>
      <c r="F40" s="56"/>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row>
    <row r="41" spans="1:38" ht="21" customHeight="1">
      <c r="A41" s="470" t="s">
        <v>303</v>
      </c>
      <c r="B41" s="471"/>
      <c r="C41" s="471"/>
      <c r="D41" s="471"/>
      <c r="E41" s="471"/>
      <c r="F41" s="471"/>
      <c r="G41" s="471"/>
      <c r="H41" s="472"/>
      <c r="I41" s="473">
        <f>'共通機器利用申請書　兼　利用負担金推計書'!AA32</f>
        <v>0</v>
      </c>
      <c r="J41" s="474"/>
      <c r="K41" s="474"/>
      <c r="L41" s="474"/>
      <c r="M41" s="474"/>
      <c r="N41" s="474"/>
      <c r="O41" s="475"/>
      <c r="P41" s="476" t="s">
        <v>333</v>
      </c>
      <c r="Q41" s="477"/>
      <c r="R41" s="477"/>
      <c r="S41" s="477"/>
      <c r="T41" s="477"/>
      <c r="U41" s="477"/>
      <c r="V41" s="477"/>
      <c r="W41" s="477"/>
      <c r="X41" s="477"/>
      <c r="Y41" s="477"/>
      <c r="Z41" s="478"/>
      <c r="AA41" s="473">
        <f>'共通機器利用申請書　兼　利用負担金推計書'!P33</f>
        <v>0</v>
      </c>
      <c r="AB41" s="474"/>
      <c r="AC41" s="474"/>
      <c r="AD41" s="474"/>
      <c r="AE41" s="474"/>
      <c r="AF41" s="474"/>
      <c r="AG41" s="479"/>
      <c r="AH41" s="484" t="str">
        <f>'共通機器利用申請書　兼　利用負担金推計書'!AA33</f>
        <v xml:space="preserve"> </v>
      </c>
      <c r="AI41" s="485"/>
      <c r="AJ41" s="486"/>
      <c r="AK41" s="512">
        <f>'共通機器利用申請書　兼　利用負担金推計書'!AJ33</f>
        <v>0</v>
      </c>
      <c r="AL41" s="513"/>
    </row>
    <row r="42" spans="1:38" ht="21" customHeight="1">
      <c r="A42" s="334" t="s">
        <v>268</v>
      </c>
      <c r="B42" s="335"/>
      <c r="C42" s="335"/>
      <c r="D42" s="336"/>
      <c r="E42" s="337">
        <f>'共通機器利用申請書　兼　利用負担金推計書'!E34</f>
        <v>0</v>
      </c>
      <c r="F42" s="252"/>
      <c r="G42" s="252"/>
      <c r="H42" s="252"/>
      <c r="I42" s="252"/>
      <c r="J42" s="252"/>
      <c r="K42" s="338"/>
      <c r="L42" s="335" t="s">
        <v>269</v>
      </c>
      <c r="M42" s="335"/>
      <c r="N42" s="335"/>
      <c r="O42" s="336"/>
      <c r="P42" s="535" t="str">
        <f>'共通機器利用申請書　兼　利用負担金推計書'!P34</f>
        <v>（選択）</v>
      </c>
      <c r="Q42" s="535"/>
      <c r="R42" s="535"/>
      <c r="S42" s="535"/>
      <c r="T42" s="535"/>
      <c r="U42" s="535"/>
      <c r="V42" s="535"/>
      <c r="W42" s="535"/>
      <c r="X42" s="346" t="s">
        <v>349</v>
      </c>
      <c r="Y42" s="347"/>
      <c r="Z42" s="480"/>
      <c r="AA42" s="481" t="str">
        <f>'共通機器利用申請書　兼　利用負担金推計書'!AA34</f>
        <v/>
      </c>
      <c r="AB42" s="482"/>
      <c r="AC42" s="482"/>
      <c r="AD42" s="482"/>
      <c r="AE42" s="482"/>
      <c r="AF42" s="482"/>
      <c r="AG42" s="482"/>
      <c r="AH42" s="482"/>
      <c r="AI42" s="482"/>
      <c r="AJ42" s="482"/>
      <c r="AK42" s="482"/>
      <c r="AL42" s="483"/>
    </row>
    <row r="43" spans="1:38" ht="21" customHeight="1">
      <c r="A43" s="375" t="s">
        <v>270</v>
      </c>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7"/>
    </row>
    <row r="44" spans="1:38" ht="21" customHeight="1">
      <c r="A44" s="488" t="e">
        <f>INDEX(参照リスト!$I26:$I37, MATCH($P$42,参照リスト!$H26:$H37,0),1)</f>
        <v>#N/A</v>
      </c>
      <c r="B44" s="489"/>
      <c r="C44" s="489"/>
      <c r="D44" s="490"/>
      <c r="E44" s="494" t="s">
        <v>271</v>
      </c>
      <c r="F44" s="494"/>
      <c r="G44" s="494"/>
      <c r="H44" s="495"/>
      <c r="I44" s="496">
        <f>'共通機器利用申請書　兼　利用負担金推計書'!I36</f>
        <v>0</v>
      </c>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8"/>
    </row>
    <row r="45" spans="1:38" ht="21" customHeight="1" thickBot="1">
      <c r="A45" s="491"/>
      <c r="B45" s="492"/>
      <c r="C45" s="492"/>
      <c r="D45" s="493"/>
      <c r="E45" s="499" t="s">
        <v>272</v>
      </c>
      <c r="F45" s="499"/>
      <c r="G45" s="499"/>
      <c r="H45" s="500"/>
      <c r="I45" s="501">
        <f>'共通機器利用申請書　兼　利用負担金推計書'!I37</f>
        <v>0</v>
      </c>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3"/>
    </row>
    <row r="46" spans="1:38" ht="12"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8" customHeight="1">
      <c r="A47" s="65" t="s">
        <v>304</v>
      </c>
      <c r="B47" s="16"/>
      <c r="C47" s="8"/>
      <c r="D47" s="8"/>
      <c r="E47" s="8"/>
      <c r="F47" s="8"/>
      <c r="G47" s="8"/>
      <c r="H47" s="8"/>
      <c r="I47" s="8"/>
      <c r="J47" s="8"/>
      <c r="K47" s="8"/>
      <c r="L47" s="8"/>
      <c r="M47" s="8"/>
      <c r="N47" s="8"/>
      <c r="O47" s="8"/>
      <c r="P47" s="8"/>
      <c r="Q47" s="8"/>
      <c r="R47" s="8"/>
      <c r="S47" s="8"/>
      <c r="T47" s="5"/>
      <c r="U47" s="5"/>
      <c r="V47" s="5"/>
      <c r="W47" s="5"/>
      <c r="X47" s="5"/>
      <c r="Y47" s="5"/>
      <c r="Z47" s="5"/>
      <c r="AA47" s="5"/>
      <c r="AB47" s="5"/>
      <c r="AC47" s="5"/>
      <c r="AD47" s="34"/>
      <c r="AE47" s="34"/>
      <c r="AF47" s="34"/>
      <c r="AG47" s="34"/>
      <c r="AH47" s="34"/>
      <c r="AI47" s="34"/>
      <c r="AJ47" s="34"/>
      <c r="AK47" s="34"/>
      <c r="AL47" s="5"/>
    </row>
    <row r="48" spans="1:38" ht="33.75" customHeight="1">
      <c r="A48" s="3"/>
      <c r="B48" s="8"/>
      <c r="D48" s="3"/>
      <c r="E48" s="3"/>
      <c r="F48" s="3"/>
      <c r="G48" s="3"/>
      <c r="H48" s="3"/>
      <c r="I48" s="3"/>
      <c r="J48" s="3"/>
      <c r="K48" s="3"/>
      <c r="L48" s="59"/>
      <c r="M48" s="59"/>
      <c r="N48" s="59"/>
      <c r="O48" s="59"/>
      <c r="P48" s="514" t="s">
        <v>305</v>
      </c>
      <c r="Q48" s="514"/>
      <c r="R48" s="514"/>
      <c r="S48" s="514"/>
      <c r="T48" s="514"/>
      <c r="U48" s="514"/>
      <c r="V48" s="514"/>
      <c r="W48" s="514"/>
      <c r="X48" s="514"/>
      <c r="Y48" s="57"/>
      <c r="Z48" s="57"/>
      <c r="AA48" s="57"/>
      <c r="AB48" s="57"/>
      <c r="AC48" s="57"/>
      <c r="AD48" s="57"/>
      <c r="AE48" s="57"/>
      <c r="AF48" s="58"/>
      <c r="AG48" s="58"/>
      <c r="AH48" s="58"/>
      <c r="AI48" s="58"/>
      <c r="AJ48" s="58"/>
      <c r="AK48" s="58"/>
      <c r="AL48" s="58"/>
    </row>
    <row r="49" spans="1:38" ht="15.75" customHeight="1">
      <c r="A49" s="3"/>
      <c r="B49" s="8"/>
      <c r="D49" s="3"/>
      <c r="E49" s="3"/>
      <c r="F49" s="3"/>
      <c r="G49" s="3"/>
      <c r="H49" s="3"/>
      <c r="I49" s="3"/>
      <c r="J49" s="3"/>
      <c r="K49" s="3"/>
      <c r="M49" s="36"/>
      <c r="N49" s="36"/>
      <c r="O49" s="36"/>
      <c r="P49" s="36"/>
      <c r="Q49" s="36"/>
      <c r="R49" s="36"/>
      <c r="S49" s="36"/>
      <c r="T49" s="36"/>
      <c r="U49" s="36"/>
      <c r="V49" s="36"/>
      <c r="W49" s="36"/>
      <c r="X49" s="36"/>
      <c r="Y49" s="36"/>
      <c r="Z49" s="36"/>
      <c r="AA49" s="36"/>
      <c r="AB49" s="36"/>
      <c r="AC49" s="36"/>
      <c r="AD49" s="36"/>
      <c r="AE49" s="36"/>
      <c r="AF49" s="16"/>
      <c r="AG49" s="16"/>
      <c r="AH49" s="16"/>
      <c r="AI49" s="16"/>
      <c r="AJ49" s="16"/>
      <c r="AK49" s="16"/>
      <c r="AL49" s="16"/>
    </row>
    <row r="50" spans="1:38" ht="18" customHeight="1">
      <c r="P50" s="487" t="s">
        <v>306</v>
      </c>
      <c r="Q50" s="487"/>
      <c r="R50" s="487"/>
      <c r="S50" s="487"/>
      <c r="T50" s="487"/>
      <c r="U50" s="487"/>
      <c r="V50" s="487"/>
      <c r="W50" s="487"/>
      <c r="X50" s="487"/>
      <c r="Y50" s="487"/>
      <c r="Z50" s="487"/>
      <c r="AA50" s="487"/>
      <c r="AB50" s="16"/>
      <c r="AC50" s="16"/>
      <c r="AD50" s="387"/>
      <c r="AE50" s="388"/>
      <c r="AF50" s="389"/>
      <c r="AG50" s="387"/>
      <c r="AH50" s="388"/>
      <c r="AI50" s="389"/>
      <c r="AJ50" s="387"/>
      <c r="AK50" s="388"/>
      <c r="AL50" s="389"/>
    </row>
    <row r="51" spans="1:38" ht="15" customHeight="1">
      <c r="P51" s="487" t="s">
        <v>307</v>
      </c>
      <c r="Q51" s="487"/>
      <c r="R51" s="487"/>
      <c r="S51" s="487" t="s">
        <v>308</v>
      </c>
      <c r="T51" s="487"/>
      <c r="U51" s="487"/>
      <c r="V51" s="487" t="s">
        <v>309</v>
      </c>
      <c r="W51" s="487"/>
      <c r="X51" s="487"/>
      <c r="Y51" s="487" t="s">
        <v>310</v>
      </c>
      <c r="Z51" s="487"/>
      <c r="AA51" s="487"/>
      <c r="AD51" s="390">
        <f>C18</f>
        <v>0</v>
      </c>
      <c r="AE51" s="379"/>
      <c r="AF51" s="391"/>
      <c r="AG51" s="504">
        <f>C19</f>
        <v>0</v>
      </c>
      <c r="AH51" s="395"/>
      <c r="AI51" s="396"/>
      <c r="AJ51" s="505">
        <f>C20</f>
        <v>0</v>
      </c>
      <c r="AK51" s="379"/>
      <c r="AL51" s="391"/>
    </row>
    <row r="52" spans="1:38" ht="15" customHeight="1">
      <c r="P52" s="487"/>
      <c r="Q52" s="487"/>
      <c r="R52" s="487"/>
      <c r="S52" s="487"/>
      <c r="T52" s="487"/>
      <c r="U52" s="487"/>
      <c r="V52" s="487"/>
      <c r="W52" s="487"/>
      <c r="X52" s="487"/>
      <c r="Y52" s="487"/>
      <c r="Z52" s="487"/>
      <c r="AA52" s="487"/>
      <c r="AD52" s="392"/>
      <c r="AE52" s="382"/>
      <c r="AF52" s="393"/>
      <c r="AG52" s="397"/>
      <c r="AH52" s="398"/>
      <c r="AI52" s="399"/>
      <c r="AJ52" s="392"/>
      <c r="AK52" s="382"/>
      <c r="AL52" s="393"/>
    </row>
    <row r="53" spans="1:38" ht="13.75" customHeight="1"/>
  </sheetData>
  <sheetProtection algorithmName="SHA-512" hashValue="BjXJmfgYBAs6ZmdNnYBdk3H6b2GSQZrr6C4CSgv7kVXc0KJNtzYCWGn3aeNcDYJGLUfhqBgSY9rlQ1IlcGDupA==" saltValue="GQGFK2BkgfxG33UlbZidkw==" spinCount="100000" sheet="1" selectLockedCells="1"/>
  <mergeCells count="90">
    <mergeCell ref="AA16:AD17"/>
    <mergeCell ref="AK41:AL41"/>
    <mergeCell ref="P48:X48"/>
    <mergeCell ref="P50:AA50"/>
    <mergeCell ref="AD50:AF50"/>
    <mergeCell ref="AG50:AI50"/>
    <mergeCell ref="AJ50:AL50"/>
    <mergeCell ref="A23:Z35"/>
    <mergeCell ref="AA23:AL35"/>
    <mergeCell ref="P37:X37"/>
    <mergeCell ref="A39:H39"/>
    <mergeCell ref="I39:N39"/>
    <mergeCell ref="A42:D42"/>
    <mergeCell ref="E42:K42"/>
    <mergeCell ref="L42:O42"/>
    <mergeCell ref="P42:W42"/>
    <mergeCell ref="Y51:AA52"/>
    <mergeCell ref="AD51:AF52"/>
    <mergeCell ref="A43:AL43"/>
    <mergeCell ref="A44:D45"/>
    <mergeCell ref="E44:H44"/>
    <mergeCell ref="I44:AL44"/>
    <mergeCell ref="E45:H45"/>
    <mergeCell ref="I45:AL45"/>
    <mergeCell ref="AG51:AI52"/>
    <mergeCell ref="AJ51:AL52"/>
    <mergeCell ref="P51:R52"/>
    <mergeCell ref="S51:U52"/>
    <mergeCell ref="V51:X52"/>
    <mergeCell ref="A41:H41"/>
    <mergeCell ref="I41:O41"/>
    <mergeCell ref="P41:Z41"/>
    <mergeCell ref="AA41:AG41"/>
    <mergeCell ref="X42:Z42"/>
    <mergeCell ref="AA42:AL42"/>
    <mergeCell ref="AH41:AJ41"/>
    <mergeCell ref="A22:Z22"/>
    <mergeCell ref="AA22:AL22"/>
    <mergeCell ref="C20:D20"/>
    <mergeCell ref="E20:J20"/>
    <mergeCell ref="AA20:AB20"/>
    <mergeCell ref="AC20:AD20"/>
    <mergeCell ref="AE20:AF20"/>
    <mergeCell ref="AH20:AK20"/>
    <mergeCell ref="C21:Z21"/>
    <mergeCell ref="AA21:AG21"/>
    <mergeCell ref="AH21:AK21"/>
    <mergeCell ref="T20:U20"/>
    <mergeCell ref="E18:J18"/>
    <mergeCell ref="AH18:AK18"/>
    <mergeCell ref="C19:D19"/>
    <mergeCell ref="E19:J19"/>
    <mergeCell ref="AA19:AB19"/>
    <mergeCell ref="AC19:AD19"/>
    <mergeCell ref="T19:U19"/>
    <mergeCell ref="AE19:AF19"/>
    <mergeCell ref="AH19:AK19"/>
    <mergeCell ref="AA18:AB18"/>
    <mergeCell ref="AC18:AD18"/>
    <mergeCell ref="AE18:AF18"/>
    <mergeCell ref="T18:U18"/>
    <mergeCell ref="AH13:AL13"/>
    <mergeCell ref="AH14:AK14"/>
    <mergeCell ref="Z2:AB2"/>
    <mergeCell ref="AC2:AE2"/>
    <mergeCell ref="AG2:AH2"/>
    <mergeCell ref="AJ2:AK2"/>
    <mergeCell ref="Z5:AB5"/>
    <mergeCell ref="AC5:AL5"/>
    <mergeCell ref="Z6:AB6"/>
    <mergeCell ref="AC6:AL6"/>
    <mergeCell ref="A8:AL8"/>
    <mergeCell ref="AA12:AD12"/>
    <mergeCell ref="AE12:AL12"/>
    <mergeCell ref="T16:V17"/>
    <mergeCell ref="Y16:Z17"/>
    <mergeCell ref="W16:X17"/>
    <mergeCell ref="A13:J14"/>
    <mergeCell ref="K13:AG14"/>
    <mergeCell ref="A15:J15"/>
    <mergeCell ref="K15:AL15"/>
    <mergeCell ref="A16:B21"/>
    <mergeCell ref="C16:D17"/>
    <mergeCell ref="E16:J17"/>
    <mergeCell ref="K16:S17"/>
    <mergeCell ref="AE16:AG16"/>
    <mergeCell ref="AH16:AL16"/>
    <mergeCell ref="AE17:AG17"/>
    <mergeCell ref="AH17:AL17"/>
    <mergeCell ref="C18:D18"/>
  </mergeCells>
  <phoneticPr fontId="2"/>
  <conditionalFormatting sqref="AC2 AG2">
    <cfRule type="containsBlanks" dxfId="64" priority="86">
      <formula>LEN(TRIM(AC2))=0</formula>
    </cfRule>
  </conditionalFormatting>
  <conditionalFormatting sqref="M18">
    <cfRule type="expression" dxfId="63" priority="18" stopIfTrue="1">
      <formula>$E$18=" （選択）"</formula>
    </cfRule>
    <cfRule type="containsBlanks" dxfId="62" priority="87">
      <formula>LEN(TRIM(M18))=0</formula>
    </cfRule>
  </conditionalFormatting>
  <conditionalFormatting sqref="K13:AG14">
    <cfRule type="containsBlanks" dxfId="61" priority="90">
      <formula>LEN(TRIM(K13))=0</formula>
    </cfRule>
  </conditionalFormatting>
  <conditionalFormatting sqref="AH14:AK14">
    <cfRule type="containsBlanks" dxfId="60" priority="88">
      <formula>LEN(TRIM(AH14))=0</formula>
    </cfRule>
  </conditionalFormatting>
  <conditionalFormatting sqref="AJ2">
    <cfRule type="containsBlanks" dxfId="59" priority="89">
      <formula>LEN(TRIM(AJ2))=0</formula>
    </cfRule>
  </conditionalFormatting>
  <conditionalFormatting sqref="AA19:AB19">
    <cfRule type="expression" dxfId="58" priority="69" stopIfTrue="1">
      <formula>OR($E$19=" （選択）", $E$19=" 共通機器以外", $E$19=" その他")</formula>
    </cfRule>
    <cfRule type="containsBlanks" dxfId="57" priority="98">
      <formula>LEN(TRIM(AA19))=0</formula>
    </cfRule>
  </conditionalFormatting>
  <conditionalFormatting sqref="K19">
    <cfRule type="expression" dxfId="56" priority="55" stopIfTrue="1">
      <formula>$E$19=" （選択）"</formula>
    </cfRule>
    <cfRule type="containsBlanks" dxfId="55" priority="93">
      <formula>LEN(TRIM(K19))=0</formula>
    </cfRule>
  </conditionalFormatting>
  <conditionalFormatting sqref="K20">
    <cfRule type="expression" dxfId="54" priority="51" stopIfTrue="1">
      <formula>$E$20=" （選択）"</formula>
    </cfRule>
    <cfRule type="containsBlanks" dxfId="53" priority="107">
      <formula>LEN(TRIM(K20))=0</formula>
    </cfRule>
  </conditionalFormatting>
  <conditionalFormatting sqref="AA18:AB18">
    <cfRule type="expression" dxfId="52" priority="13" stopIfTrue="1">
      <formula>OR($E$18=" （選択）", $E$18=" 共通機器以外", $E$18=" その他")</formula>
    </cfRule>
    <cfRule type="containsBlanks" dxfId="51" priority="91">
      <formula>LEN(TRIM(AA18))=0</formula>
    </cfRule>
  </conditionalFormatting>
  <conditionalFormatting sqref="K15:AL15">
    <cfRule type="containsBlanks" dxfId="50" priority="80">
      <formula>LEN(TRIM(K15))=0</formula>
    </cfRule>
  </conditionalFormatting>
  <conditionalFormatting sqref="K18">
    <cfRule type="expression" dxfId="49" priority="19" stopIfTrue="1">
      <formula>$E$18=" （選択）"</formula>
    </cfRule>
    <cfRule type="containsBlanks" dxfId="48" priority="79">
      <formula>LEN(TRIM(K18))=0</formula>
    </cfRule>
  </conditionalFormatting>
  <conditionalFormatting sqref="P18">
    <cfRule type="expression" dxfId="47" priority="17" stopIfTrue="1">
      <formula>$E$18=" （選択）"</formula>
    </cfRule>
    <cfRule type="containsBlanks" dxfId="46" priority="78">
      <formula>LEN(TRIM(P18))=0</formula>
    </cfRule>
  </conditionalFormatting>
  <conditionalFormatting sqref="R18">
    <cfRule type="expression" dxfId="45" priority="16" stopIfTrue="1">
      <formula>$E$18=" （選択）"</formula>
    </cfRule>
    <cfRule type="containsBlanks" dxfId="44" priority="77">
      <formula>LEN(TRIM(R18))=0</formula>
    </cfRule>
  </conditionalFormatting>
  <conditionalFormatting sqref="M19">
    <cfRule type="expression" dxfId="43" priority="54" stopIfTrue="1">
      <formula>$E$19=" （選択）"</formula>
    </cfRule>
    <cfRule type="containsBlanks" dxfId="42" priority="94">
      <formula>LEN(TRIM(M19))=0</formula>
    </cfRule>
  </conditionalFormatting>
  <conditionalFormatting sqref="P19">
    <cfRule type="expression" dxfId="41" priority="53" stopIfTrue="1">
      <formula>$E$19=" （選択）"</formula>
    </cfRule>
    <cfRule type="containsBlanks" dxfId="40" priority="95">
      <formula>LEN(TRIM(P19))=0</formula>
    </cfRule>
  </conditionalFormatting>
  <conditionalFormatting sqref="R19">
    <cfRule type="expression" dxfId="39" priority="52" stopIfTrue="1">
      <formula>$E$19=" （選択）"</formula>
    </cfRule>
    <cfRule type="containsBlanks" dxfId="38" priority="96">
      <formula>LEN(TRIM(R19))=0</formula>
    </cfRule>
  </conditionalFormatting>
  <conditionalFormatting sqref="M20">
    <cfRule type="expression" dxfId="37" priority="50" stopIfTrue="1">
      <formula>$E$20=" （選択）"</formula>
    </cfRule>
    <cfRule type="containsBlanks" dxfId="36" priority="106">
      <formula>LEN(TRIM(M20))=0</formula>
    </cfRule>
  </conditionalFormatting>
  <conditionalFormatting sqref="P20">
    <cfRule type="expression" dxfId="35" priority="49" stopIfTrue="1">
      <formula>$E$20=" （選択）"</formula>
    </cfRule>
    <cfRule type="containsBlanks" dxfId="34" priority="105">
      <formula>LEN(TRIM(P20))=0</formula>
    </cfRule>
  </conditionalFormatting>
  <conditionalFormatting sqref="R20">
    <cfRule type="expression" dxfId="33" priority="48" stopIfTrue="1">
      <formula>$E$20=" （選択）"</formula>
    </cfRule>
    <cfRule type="containsBlanks" dxfId="32" priority="104">
      <formula>LEN(TRIM(R20))=0</formula>
    </cfRule>
  </conditionalFormatting>
  <conditionalFormatting sqref="AA20:AB20">
    <cfRule type="expression" dxfId="31" priority="60" stopIfTrue="1">
      <formula>OR($E$20=" （選択）", $E$20=" 共通機器以外", $E$20=" その他")</formula>
    </cfRule>
    <cfRule type="containsBlanks" dxfId="30" priority="101">
      <formula>LEN(TRIM(AA20))=0</formula>
    </cfRule>
  </conditionalFormatting>
  <conditionalFormatting sqref="AA42">
    <cfRule type="notContainsBlanks" dxfId="29" priority="46">
      <formula>LEN(TRIM(AA42))&gt;0</formula>
    </cfRule>
    <cfRule type="expression" dxfId="28" priority="47">
      <formula>$P$42="その他"</formula>
    </cfRule>
  </conditionalFormatting>
  <conditionalFormatting sqref="I44:AL44">
    <cfRule type="notContainsBlanks" dxfId="27" priority="44">
      <formula>LEN(TRIM(I44))&gt;0</formula>
    </cfRule>
    <cfRule type="expression" dxfId="26" priority="45">
      <formula>$A$44="科学研究費"</formula>
    </cfRule>
  </conditionalFormatting>
  <conditionalFormatting sqref="I45:AL45">
    <cfRule type="notContainsBlanks" dxfId="25" priority="42">
      <formula>LEN(TRIM(I45))&gt;0</formula>
    </cfRule>
    <cfRule type="expression" dxfId="24" priority="43">
      <formula>OR($A$44="科学研究費", $A$44="受託研究費", $A$44="寄附金")</formula>
    </cfRule>
  </conditionalFormatting>
  <conditionalFormatting sqref="Y19">
    <cfRule type="expression" dxfId="23" priority="34" stopIfTrue="1">
      <formula>$E$19=" （選択）"</formula>
    </cfRule>
    <cfRule type="containsBlanks" dxfId="22" priority="97">
      <formula>LEN(TRIM(Y19))=0</formula>
    </cfRule>
  </conditionalFormatting>
  <conditionalFormatting sqref="T20">
    <cfRule type="expression" dxfId="21" priority="35" stopIfTrue="1">
      <formula>$E$20=" （選択）"</formula>
    </cfRule>
    <cfRule type="containsBlanks" dxfId="20" priority="103">
      <formula>LEN(TRIM(T20))=0</formula>
    </cfRule>
  </conditionalFormatting>
  <conditionalFormatting sqref="T18">
    <cfRule type="expression" dxfId="19" priority="15" stopIfTrue="1">
      <formula>$E$18=" （選択）"</formula>
    </cfRule>
    <cfRule type="containsBlanks" dxfId="18" priority="39">
      <formula>LEN(TRIM(T18))=0</formula>
    </cfRule>
  </conditionalFormatting>
  <conditionalFormatting sqref="X18:Y18 X19:X20">
    <cfRule type="expression" dxfId="17" priority="14" stopIfTrue="1">
      <formula>$E$18=" （選択）"</formula>
    </cfRule>
    <cfRule type="containsBlanks" dxfId="16" priority="38">
      <formula>LEN(TRIM(X18))=0</formula>
    </cfRule>
  </conditionalFormatting>
  <conditionalFormatting sqref="T19">
    <cfRule type="expression" dxfId="15" priority="10" stopIfTrue="1">
      <formula>$E$19=" （選択）"</formula>
    </cfRule>
    <cfRule type="containsBlanks" dxfId="14" priority="41">
      <formula>LEN(TRIM(T19))=0</formula>
    </cfRule>
  </conditionalFormatting>
  <conditionalFormatting sqref="Y20">
    <cfRule type="expression" dxfId="13" priority="32" stopIfTrue="1">
      <formula>$E$20=" （選択）"</formula>
    </cfRule>
    <cfRule type="containsBlanks" dxfId="12" priority="102">
      <formula>LEN(TRIM(Y20))=0</formula>
    </cfRule>
  </conditionalFormatting>
  <conditionalFormatting sqref="AH18:AK18">
    <cfRule type="expression" dxfId="11" priority="12" stopIfTrue="1">
      <formula>OR($E$18=" （選択）", $E$18=" 共通機器以外", $E$18=" その他")</formula>
    </cfRule>
    <cfRule type="expression" dxfId="10" priority="100">
      <formula>$AA$18=""</formula>
    </cfRule>
  </conditionalFormatting>
  <conditionalFormatting sqref="AH19:AK19">
    <cfRule type="expression" dxfId="9" priority="27" stopIfTrue="1">
      <formula>OR($E$19=" （選択）", $E$19=" 共通機器以外", $E$19=" その他")</formula>
    </cfRule>
    <cfRule type="expression" dxfId="8" priority="99">
      <formula>$AA$19=""</formula>
    </cfRule>
  </conditionalFormatting>
  <conditionalFormatting sqref="AH20:AK20">
    <cfRule type="expression" dxfId="7" priority="28" stopIfTrue="1">
      <formula>OR($E$20=" （選択）", $E$20=" 共通機器以外", $E$20=" その他")</formula>
    </cfRule>
    <cfRule type="expression" dxfId="6" priority="30">
      <formula>$AA$20=""</formula>
    </cfRule>
  </conditionalFormatting>
  <conditionalFormatting sqref="AK41">
    <cfRule type="notContainsBlanks" dxfId="5" priority="24">
      <formula>LEN(TRIM(AK41))&gt;0</formula>
    </cfRule>
    <cfRule type="expression" dxfId="4" priority="25">
      <formula>OR($AE$12="２．同位体環境学（部門）", $AE$12="５．同位体環境学（一般）", $AE$12="1．同位体環境学（特設C）", $AE$12="４．同位体環境学（特設D）")</formula>
    </cfRule>
  </conditionalFormatting>
  <conditionalFormatting sqref="I41:O41">
    <cfRule type="expression" dxfId="3" priority="21">
      <formula>OR($AE$12="２．同位体環境学（部門）",  $AE$12="1．同位体環境学（特設C）", $AE$12="４．同位体環境学（特設D）")</formula>
    </cfRule>
    <cfRule type="containsBlanks" dxfId="2" priority="23">
      <formula>LEN(TRIM(I41))=0</formula>
    </cfRule>
  </conditionalFormatting>
  <conditionalFormatting sqref="AA41:AG41">
    <cfRule type="notContainsBlanks" dxfId="1" priority="20">
      <formula>LEN(TRIM(AA41))&gt;0</formula>
    </cfRule>
    <cfRule type="expression" dxfId="0" priority="22">
      <formula>OR($AE$12="２．同位体環境学（部門）", $AE$12="５．同位体環境学（一般）", $AE$12="1．同位体環境学（特設C）", $AE$12="４．同位体環境学（特設D）")</formula>
    </cfRule>
  </conditionalFormatting>
  <dataValidations count="11">
    <dataValidation type="whole" allowBlank="1" showInputMessage="1" showErrorMessage="1" sqref="AC2:AE2" xr:uid="{00000000-0002-0000-0200-000000000000}">
      <formula1>2018</formula1>
      <formula2>2999</formula2>
    </dataValidation>
    <dataValidation imeMode="disabled" allowBlank="1" showInputMessage="1" showErrorMessage="1" sqref="AJ2" xr:uid="{00000000-0002-0000-0200-000001000000}"/>
    <dataValidation type="custom" allowBlank="1" showInputMessage="1" showErrorMessage="1" sqref="T18:T20" xr:uid="{00000000-0002-0000-0200-000002000000}">
      <formula1>T18&gt;0</formula1>
    </dataValidation>
    <dataValidation type="whole" operator="greaterThanOrEqual" allowBlank="1" showInputMessage="1" showErrorMessage="1" sqref="AH14:AK14 Y18:Y20 W18:W20" xr:uid="{00000000-0002-0000-0200-000003000000}">
      <formula1>1</formula1>
    </dataValidation>
    <dataValidation type="whole" imeMode="disabled" allowBlank="1" showInputMessage="1" showErrorMessage="1" sqref="K18 P18" xr:uid="{00000000-0002-0000-0200-000004000000}">
      <formula1>1</formula1>
      <formula2>12</formula2>
    </dataValidation>
    <dataValidation type="whole" allowBlank="1" showInputMessage="1" showErrorMessage="1" sqref="K19:K20 P19:P20" xr:uid="{00000000-0002-0000-0200-000005000000}">
      <formula1>1</formula1>
      <formula2>12</formula2>
    </dataValidation>
    <dataValidation type="whole" imeMode="disabled" allowBlank="1" showInputMessage="1" showErrorMessage="1" sqref="M18 R18" xr:uid="{00000000-0002-0000-0200-000006000000}">
      <formula1>1</formula1>
      <formula2>31</formula2>
    </dataValidation>
    <dataValidation type="whole" allowBlank="1" showInputMessage="1" showErrorMessage="1" sqref="M19:M20 R19:R20" xr:uid="{00000000-0002-0000-0200-000007000000}">
      <formula1>1</formula1>
      <formula2>31</formula2>
    </dataValidation>
    <dataValidation type="custom" imeMode="disabled" operator="equal" allowBlank="1" showInputMessage="1" showErrorMessage="1" sqref="AA18:AB18" xr:uid="{00000000-0002-0000-0200-000008000000}">
      <formula1>AA18&gt;=0</formula1>
    </dataValidation>
    <dataValidation type="custom" allowBlank="1" showInputMessage="1" showErrorMessage="1" sqref="AA19:AB20" xr:uid="{00000000-0002-0000-0200-000009000000}">
      <formula1>AA19&gt;=0</formula1>
    </dataValidation>
    <dataValidation operator="greaterThanOrEqual" allowBlank="1" showInputMessage="1" showErrorMessage="1" sqref="X18:X20" xr:uid="{055CDCBE-0905-D04F-ACD2-E09F338F19D7}"/>
  </dataValidations>
  <printOptions horizontalCentered="1" verticalCentered="1"/>
  <pageMargins left="0.78740157480314965" right="0.39370078740157483" top="0.35433070866141736" bottom="0.51181102362204722" header="0.35433070866141736" footer="0.31496062992125984"/>
  <pageSetup paperSize="9" scale="75" orientation="portrait" horizontalDpi="300" verticalDpi="300" r:id="rId1"/>
  <headerFooter>
    <oddHeader xml:space="preserve">&amp;L&amp;"ＭＳ Ｐゴシック,標準"&amp;K000000別記様式２号（第７条第１項関係）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6" ma:contentTypeDescription="新しいドキュメントを作成します。" ma:contentTypeScope="" ma:versionID="16639f19595cf3a62d8f228fa33f14c8">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20b775f27e555eaa32e07523b4dcc872"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A2491-A904-456E-AD77-CF515F1C6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B9DEFA-7DC8-4F5E-B830-7FB00ABAE9EF}">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customXml/itemProps3.xml><?xml version="1.0" encoding="utf-8"?>
<ds:datastoreItem xmlns:ds="http://schemas.openxmlformats.org/officeDocument/2006/customXml" ds:itemID="{1A3925C7-83B3-433D-9DE0-2938165F9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参照リスト</vt:lpstr>
      <vt:lpstr>共通機器利用申請書　兼　利用負担金推計書</vt:lpstr>
      <vt:lpstr>作業内容確認書</vt:lpstr>
      <vt:lpstr>'共通機器利用申請書　兼　利用負担金推計書'!Print_Area</vt:lpstr>
      <vt:lpstr>作業内容確認書!Print_Area</vt:lpstr>
      <vt:lpstr>プロジェクト経費</vt:lpstr>
      <vt:lpstr>科学研究費＿陀安</vt:lpstr>
      <vt:lpstr>広領域連携経費</vt:lpstr>
      <vt:lpstr>地球研外の資金</vt:lpstr>
      <vt:lpstr>参照リスト!地球研内＿運営費</vt:lpstr>
      <vt:lpstr>地球研内＿運営費</vt:lpstr>
      <vt:lpstr>地球研内＿運営費その他</vt:lpstr>
      <vt:lpstr>参照リスト!地球研内＿外部資金</vt:lpstr>
      <vt:lpstr>地球研内＿外部資金</vt:lpstr>
      <vt:lpstr>同位体環境学事業経費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Yoshimizu Chikage</cp:lastModifiedBy>
  <cp:revision/>
  <cp:lastPrinted>2022-08-25T06:33:13Z</cp:lastPrinted>
  <dcterms:created xsi:type="dcterms:W3CDTF">2013-09-26T01:20:24Z</dcterms:created>
  <dcterms:modified xsi:type="dcterms:W3CDTF">2022-10-21T22:18:19Z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ies>
</file>